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60" yWindow="1360" windowWidth="31400" windowHeight="17160" activeTab="1"/>
  </bookViews>
  <sheets>
    <sheet name="Contributor" sheetId="1" r:id="rId1"/>
    <sheet name="Data input" sheetId="2" r:id="rId2"/>
    <sheet name="Undo" sheetId="3" state="hidden" r:id="rId3"/>
    <sheet name="Indicators" sheetId="4" r:id="rId4"/>
  </sheets>
  <definedNames>
    <definedName name="_xlnm.Print_Area" localSheetId="1">'Data input'!$A$1:$Q$449</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2"/>
          </rPr>
          <t>What is the name of the spatial data set (usually used to designate it)?   
                     (Name)</t>
        </r>
      </text>
    </comment>
    <comment ref="L4" authorId="1">
      <text>
        <r>
          <rPr>
            <b/>
            <sz val="8"/>
            <rFont val="Tahoma"/>
            <family val="2"/>
          </rPr>
          <t>pmuro:</t>
        </r>
        <r>
          <rPr>
            <sz val="8"/>
            <rFont val="Tahoma"/>
            <family val="2"/>
          </rPr>
          <t xml:space="preserve">
only for metadata that exists, without looking at the status of compliance</t>
        </r>
      </text>
    </comment>
    <comment ref="F10" authorId="2">
      <text>
        <r>
          <rPr>
            <sz val="8"/>
            <rFont val="Tahoma"/>
            <family val="2"/>
          </rPr>
          <t>Do metadata exist for that spatial data set?                                                                (Yes=1/No=0)</t>
        </r>
      </text>
    </comment>
    <comment ref="H10" authorId="2">
      <text>
        <r>
          <rPr>
            <sz val="8"/>
            <rFont val="Tahoma"/>
            <family val="2"/>
          </rPr>
          <t>What is the relevant area?         
(km2)                                                (Num)</t>
        </r>
      </text>
    </comment>
    <comment ref="I10" authorId="2">
      <text>
        <r>
          <rPr>
            <sz val="8"/>
            <rFont val="Tahoma"/>
            <family val="2"/>
          </rPr>
          <t>What is the actual area of the spatial data set?  
 (km2)                                                (Num)</t>
        </r>
      </text>
    </comment>
    <comment ref="K10" authorId="2">
      <text>
        <r>
          <rPr>
            <sz val="8"/>
            <rFont val="Tahoma"/>
            <family val="2"/>
          </rPr>
          <t>Is the metadata conformant to the implementing rules on metadata and the data set compliant to the related implementing rules on data specifications?
(Yes = 1, No = 0)</t>
        </r>
      </text>
    </comment>
    <comment ref="F272" authorId="2">
      <text>
        <r>
          <rPr>
            <b/>
            <sz val="8"/>
            <rFont val="Tahoma"/>
            <family val="2"/>
          </rPr>
          <t>If the service is a spatial data service:
Do metadata exist for that spatial data service?  
(Yes = 1, No = 0)</t>
        </r>
      </text>
    </comment>
    <comment ref="G10" authorId="2">
      <text>
        <r>
          <rPr>
            <sz val="8"/>
            <rFont val="Tahoma"/>
            <family val="2"/>
          </rPr>
          <t xml:space="preserve">Do  metadata exist for that spatial data set?   If yes:
a)Are the existing metadata conformant to implementing rules on metadata?             (Yes=1/No=0)
</t>
        </r>
      </text>
    </comment>
    <comment ref="L10" authorId="2">
      <text>
        <r>
          <rPr>
            <sz val="8"/>
            <rFont val="Tahoma"/>
            <family val="2"/>
          </rPr>
          <t xml:space="preserve">Do  metadata exist for that spatial data set?   If yes:
Is the metadata of that spatial data set accessible through a discovery service(s)?        
(Yes=1/No=0)
</t>
        </r>
      </text>
    </comment>
    <comment ref="L272" authorId="2">
      <text>
        <r>
          <rPr>
            <b/>
            <sz val="8"/>
            <rFont val="Tahoma"/>
            <family val="2"/>
          </rPr>
          <t>If metadata exist for the spatial data service:
Is this metadata accessible through a discovery service?     
(Yes=1/No=0)</t>
        </r>
      </text>
    </comment>
    <comment ref="M10" authorId="2">
      <text>
        <r>
          <rPr>
            <sz val="8"/>
            <rFont val="Tahoma"/>
            <family val="2"/>
          </rPr>
          <t>Is that spatial data set accessible through view service(s)?
(Yes=1/No=0)</t>
        </r>
      </text>
    </comment>
    <comment ref="N10" authorId="2">
      <text>
        <r>
          <rPr>
            <sz val="8"/>
            <rFont val="Tahoma"/>
            <family val="2"/>
          </rPr>
          <t>Is that spatial data set accessible through download service(s)?
(Yes=1/No=0)</t>
        </r>
      </text>
    </comment>
    <comment ref="P272" authorId="2">
      <text>
        <r>
          <rPr>
            <b/>
            <sz val="8"/>
            <rFont val="Tahoma"/>
            <family val="2"/>
          </rPr>
          <t>If the service is a network service  :
How many user requests are annually on that network service?   
 (Num)</t>
        </r>
        <r>
          <rPr>
            <sz val="8"/>
            <rFont val="Tahoma"/>
            <family val="2"/>
          </rPr>
          <t xml:space="preserve">
</t>
        </r>
      </text>
    </comment>
    <comment ref="Q272" authorId="2">
      <text>
        <r>
          <rPr>
            <b/>
            <sz val="8"/>
            <rFont val="Tahoma"/>
            <family val="2"/>
          </rPr>
          <t>If the  service is a network service                      :
Is the network service in conformity with the implementing rules on Network Services?
(Yes=1/No=0)</t>
        </r>
        <r>
          <rPr>
            <sz val="8"/>
            <rFont val="Tahoma"/>
            <family val="2"/>
          </rPr>
          <t xml:space="preserve">
</t>
        </r>
      </text>
    </comment>
    <comment ref="G272" authorId="2">
      <text>
        <r>
          <rPr>
            <b/>
            <sz val="8"/>
            <rFont val="Tahoma"/>
            <family val="2"/>
          </rPr>
          <t>If the service is a spatial data service and  metadata exist for that spatial data service:
Are the existing metadata conformant to implementing rules on metadata?   
(Yes=1/No=0)</t>
        </r>
        <r>
          <rPr>
            <sz val="8"/>
            <rFont val="Tahoma"/>
            <family val="2"/>
          </rPr>
          <t xml:space="preserve">
</t>
        </r>
      </text>
    </comment>
    <comment ref="C272" authorId="3">
      <text>
        <r>
          <rPr>
            <b/>
            <sz val="8"/>
            <rFont val="Tahoma"/>
            <family val="2"/>
          </rPr>
          <t>Is the service a spatial data service?
Yes =1, No = 0</t>
        </r>
        <r>
          <rPr>
            <sz val="8"/>
            <rFont val="Tahoma"/>
            <family val="2"/>
          </rPr>
          <t xml:space="preserve">
</t>
        </r>
      </text>
    </comment>
    <comment ref="D272" authorId="3">
      <text>
        <r>
          <rPr>
            <b/>
            <sz val="8"/>
            <rFont val="Tahoma"/>
            <family val="2"/>
          </rPr>
          <t>Is the service a network service?
Yes =1, No = 0</t>
        </r>
        <r>
          <rPr>
            <sz val="8"/>
            <rFont val="Tahoma"/>
            <family val="2"/>
          </rPr>
          <t xml:space="preserve">
</t>
        </r>
      </text>
    </comment>
    <comment ref="R272" authorId="3">
      <text>
        <r>
          <rPr>
            <b/>
            <sz val="8"/>
            <rFont val="Tahoma"/>
            <family val="2"/>
          </rPr>
          <t>Insert the name of the service.</t>
        </r>
      </text>
    </comment>
    <comment ref="S272" authorId="3">
      <text>
        <r>
          <rPr>
            <b/>
            <sz val="8"/>
            <rFont val="Tahoma"/>
            <family val="2"/>
          </rPr>
          <t>Insert the url of the service.</t>
        </r>
      </text>
    </comment>
    <comment ref="T272" authorId="3">
      <text>
        <r>
          <rPr>
            <b/>
            <sz val="8"/>
            <rFont val="Tahoma"/>
            <family val="2"/>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2"/>
          </rPr>
          <t>pmuro:</t>
        </r>
        <r>
          <rPr>
            <sz val="8"/>
            <rFont val="Tahoma"/>
            <family val="2"/>
          </rPr>
          <t xml:space="preserve">
only for metadata that exists, without looking at the status of compliance</t>
        </r>
      </text>
    </comment>
  </commentList>
</comments>
</file>

<file path=xl/sharedStrings.xml><?xml version="1.0" encoding="utf-8"?>
<sst xmlns="http://schemas.openxmlformats.org/spreadsheetml/2006/main" count="2270" uniqueCount="723">
  <si>
    <t>Theme</t>
  </si>
  <si>
    <t>Existence</t>
  </si>
  <si>
    <t>Metadata</t>
  </si>
  <si>
    <t>Compliance</t>
  </si>
  <si>
    <t>MD Accesibility</t>
  </si>
  <si>
    <t>Use</t>
  </si>
  <si>
    <t>Annex</t>
  </si>
  <si>
    <t>I</t>
  </si>
  <si>
    <t>II</t>
  </si>
  <si>
    <t>III</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</si>
  <si>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</si>
  <si>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</si>
  <si>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</si>
  <si>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</si>
  <si>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</si>
  <si>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</si>
  <si>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</si>
  <si>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</si>
  <si>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</si>
  <si>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</si>
  <si>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</si>
  <si>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</si>
  <si>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</si>
  <si>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15. Oceanographic geographical features</t>
  </si>
  <si>
    <t>16. Sea regions</t>
  </si>
  <si>
    <t>17. Bio-geographical regions</t>
  </si>
  <si>
    <t>18. Habitats and biotopes</t>
  </si>
  <si>
    <t>19. Species distribution</t>
  </si>
  <si>
    <t>20. Energy resources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</si>
  <si>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</si>
  <si>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</si>
  <si>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</si>
  <si>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</si>
  <si>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</si>
  <si>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</si>
  <si>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</si>
  <si>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</si>
  <si>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</si>
  <si>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</si>
  <si>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</si>
  <si>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</si>
  <si>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</si>
  <si>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</si>
  <si>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</si>
  <si>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</si>
  <si>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</si>
  <si>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</si>
  <si>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</si>
  <si>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</si>
  <si>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</si>
  <si>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</si>
  <si>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</si>
  <si>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</si>
  <si>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</si>
  <si>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</si>
  <si>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</si>
  <si>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</si>
  <si>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</si>
  <si>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</si>
  <si>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</si>
  <si>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</si>
  <si>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</si>
  <si>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</si>
  <si>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</si>
  <si>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</si>
  <si>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</si>
  <si>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</si>
  <si>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</si>
  <si>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</si>
  <si>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</si>
  <si>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</si>
  <si>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</si>
  <si>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</si>
  <si>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</si>
  <si>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</si>
  <si>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</si>
  <si>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</si>
  <si>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</si>
  <si>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</si>
  <si>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</si>
  <si>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</si>
  <si>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</si>
  <si>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</si>
  <si>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</si>
  <si>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</si>
  <si>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</si>
  <si>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</si>
  <si>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</si>
  <si>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</si>
  <si>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</si>
  <si>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</si>
  <si>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</si>
  <si>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</si>
  <si>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</si>
  <si>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</si>
  <si>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</si>
  <si>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</si>
  <si>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</si>
  <si>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</si>
  <si>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</si>
  <si>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</si>
  <si>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</si>
  <si>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</si>
  <si>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</si>
  <si>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</si>
  <si>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</si>
  <si>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</si>
  <si>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</si>
  <si>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</si>
  <si>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</si>
  <si>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</si>
  <si>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</si>
  <si>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</si>
  <si>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</si>
  <si>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</si>
  <si>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</si>
  <si>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</si>
  <si>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</si>
  <si>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</si>
  <si>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</si>
  <si>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</si>
  <si>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</si>
  <si>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</si>
  <si>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</si>
  <si>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</si>
  <si>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</si>
  <si>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</si>
  <si>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</si>
  <si>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</si>
  <si>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</si>
  <si>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</si>
  <si>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</si>
  <si>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</si>
  <si>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</si>
  <si>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</si>
  <si>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</si>
  <si>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</si>
  <si>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</si>
  <si>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</si>
  <si>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</si>
  <si>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</si>
  <si>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</si>
  <si>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</si>
  <si>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</si>
  <si>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</si>
  <si>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</si>
  <si>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</si>
  <si>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</si>
  <si>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</si>
  <si>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</si>
  <si>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</si>
  <si>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</si>
  <si>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</si>
  <si>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</si>
  <si>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</si>
  <si>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</si>
  <si>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</si>
  <si>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</si>
  <si>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</si>
  <si>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</si>
  <si>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</si>
  <si>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</si>
  <si>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</si>
  <si>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</si>
  <si>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</si>
  <si>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</si>
  <si>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</si>
  <si>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</si>
  <si>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</si>
  <si>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</si>
  <si>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</si>
  <si>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</si>
  <si>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</si>
  <si>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</si>
  <si>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</si>
  <si>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</si>
  <si>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</si>
  <si>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</si>
  <si>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</si>
  <si>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</si>
  <si>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</si>
  <si>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</si>
  <si>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</si>
  <si>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</si>
  <si>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</si>
  <si>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</si>
  <si>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</si>
  <si>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</si>
  <si>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</si>
  <si>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</si>
  <si>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</si>
  <si>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</si>
  <si>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</si>
  <si>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</si>
  <si>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</si>
  <si>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</si>
  <si>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</si>
  <si>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</si>
  <si>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</si>
  <si>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</si>
  <si>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</si>
  <si>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</si>
  <si>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</si>
  <si>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</si>
  <si>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</si>
  <si>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</si>
  <si>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</si>
  <si>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</si>
  <si>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</si>
  <si>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</si>
  <si>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</si>
  <si>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</si>
  <si>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</si>
  <si>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</si>
  <si>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</si>
  <si>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</si>
  <si>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</si>
  <si>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</si>
  <si>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</si>
  <si>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</si>
  <si>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</si>
  <si>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</si>
  <si>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</si>
  <si>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</si>
  <si>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</si>
  <si>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</si>
  <si>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</si>
  <si>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</si>
  <si>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</si>
  <si>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</si>
  <si>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</si>
  <si>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</si>
  <si>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</si>
  <si>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</si>
  <si>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</si>
  <si>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</si>
  <si>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</si>
  <si>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</si>
  <si>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</si>
  <si>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</si>
  <si>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</si>
  <si>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</si>
  <si>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</si>
  <si>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</si>
  <si>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</si>
  <si>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</si>
  <si>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</si>
  <si>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</si>
  <si>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</si>
  <si>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</si>
  <si>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</si>
  <si>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</si>
  <si>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</si>
  <si>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</si>
  <si>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</si>
  <si>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</si>
  <si>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</si>
  <si>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</si>
  <si>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</si>
  <si>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</si>
  <si>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</si>
  <si>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</si>
  <si>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</si>
  <si>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</si>
  <si>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</si>
  <si>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</si>
  <si>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</si>
  <si>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</si>
  <si>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</si>
  <si>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</si>
  <si>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</si>
  <si>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</si>
  <si>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</si>
  <si>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</si>
  <si>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</si>
  <si>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</si>
  <si>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</si>
  <si>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</si>
  <si>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</si>
  <si>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</si>
  <si>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</si>
  <si>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</si>
  <si>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</si>
  <si>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</si>
  <si>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</si>
  <si>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</si>
  <si>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</si>
  <si>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</si>
  <si>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</si>
  <si>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</si>
  <si>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</si>
  <si>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</si>
  <si>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</si>
  <si>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</si>
  <si>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</si>
  <si>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</si>
  <si>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</si>
  <si>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</si>
  <si>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</si>
  <si>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</si>
  <si>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</si>
  <si>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</si>
  <si>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</si>
  <si>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</si>
  <si>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</si>
  <si>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</si>
  <si>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</si>
  <si>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</si>
  <si>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</si>
  <si>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</si>
  <si>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</si>
  <si>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ACT</t>
  </si>
  <si>
    <t>National Height points of Luxemburg : Nivellement général du Luxembourg NG-L</t>
  </si>
  <si>
    <t>MNHN</t>
  </si>
  <si>
    <t>Grid system LUGRID</t>
  </si>
  <si>
    <t>Region names from the digitized cadastral map PCN</t>
  </si>
  <si>
    <t>Region names from the carto-topographic database BD-L-TC</t>
  </si>
  <si>
    <t>INSPIRE - Annex I Theme Geographical Names- Layer Named Places</t>
  </si>
  <si>
    <t>Districts based on cadastral map</t>
  </si>
  <si>
    <t>Cantons based on cadastral map</t>
  </si>
  <si>
    <t>Municipalities based on cadastral map</t>
  </si>
  <si>
    <t>Cadastral municipalities based on cadastral map</t>
  </si>
  <si>
    <t>Cadastral sections based on cadastral map</t>
  </si>
  <si>
    <t>INSPIRE - Annex I Theme Administrative Units - Layer Administrative Boundary</t>
  </si>
  <si>
    <t>INSPIRE - Annex I Theme Administrative Units - Layer NUTS Regions</t>
  </si>
  <si>
    <t>INSPIRE - Annex I Theme Administrative Units - Layer Administrative Unit</t>
  </si>
  <si>
    <t>INSPIRE - Annex I Theme Administrative Units - Layer Condominium</t>
  </si>
  <si>
    <t>Official file of the georeferenced addresses of the Grand-Duchy of Luxemburg</t>
  </si>
  <si>
    <t>INSPIRE - Annex I Theme Addresses - Layer Addresses</t>
  </si>
  <si>
    <t>INSPIRE - Annex I Theme Cadastral Parcels - Layer Cadastral Zoning</t>
  </si>
  <si>
    <t>INSPIRE - Annex I Theme Cadastral Parcels - Layer Cadastral parcels</t>
  </si>
  <si>
    <t>BD-L-TC - Highway center lines from the official carto-/topographic database</t>
  </si>
  <si>
    <t>BD-L-TC - service areas from the official carto-/topographic database</t>
  </si>
  <si>
    <t>BD-L-TC - railway stations from the official carto-/topographic database</t>
  </si>
  <si>
    <t>BD-L-TC - level crossing from the official carto-/topographic database</t>
  </si>
  <si>
    <t>BD-L-TC - bridges from the official carto-/topographic database</t>
  </si>
  <si>
    <t>BD-L-TC - parapets from the official carto-/topographic database</t>
  </si>
  <si>
    <t>BD-L-TC - railway axes from the official carto-/topographic database</t>
  </si>
  <si>
    <t>BD-L-TC - helicopter landing fields from the official carto-/topographic database</t>
  </si>
  <si>
    <t>BD-L-TC - road axes under construction from the official carto-/topographic database</t>
  </si>
  <si>
    <t>BD-L-TC - avenue lines from the official carto-/topographic database</t>
  </si>
  <si>
    <t>BD-L-TC - lines of the road borders from the official carto-/topographic database</t>
  </si>
  <si>
    <t>BD-L-TC - Parkings from the official carto-/topographic database</t>
  </si>
  <si>
    <t>BD-L-TC - Path axes from the official carto-/topographic database</t>
  </si>
  <si>
    <t>BD-L-TC - cableway lines from the official carto-/topographic database</t>
  </si>
  <si>
    <t>BD-L-TC - runways from the official carto-/topographic database</t>
  </si>
  <si>
    <t>BD-L-TC - road axes from the official carto-/topographic database</t>
  </si>
  <si>
    <t>BD-L-TC - tunnels from the official carto-/topographic database</t>
  </si>
  <si>
    <t>BD-L-TC - track axes from the official carto-/topographic database</t>
  </si>
  <si>
    <t>Road network data of the Administration des Ponts et Chaussées</t>
  </si>
  <si>
    <t>Navigable waters dataset</t>
  </si>
  <si>
    <t>Ports</t>
  </si>
  <si>
    <t>Airport</t>
  </si>
  <si>
    <t>INSPIRE - Annex I Theme Transport Networks - Layer Road Link</t>
  </si>
  <si>
    <t>Railway network data</t>
  </si>
  <si>
    <t>INSPIRE - Annex I Theme Transport Networks - Layer Railway Link</t>
  </si>
  <si>
    <t>INSPIRE - Annex I Theme Transport Networks - LayerCableway Link</t>
  </si>
  <si>
    <t>BD-L-TC - Basins from the official carto-/topographic database</t>
  </si>
  <si>
    <t>BD-L-TC - streams from the official carto-/topographic database</t>
  </si>
  <si>
    <t>BD-L-TC - dams from the official carto-/topographic database</t>
  </si>
  <si>
    <t>BD-L-TC - humid areas from the official carto-/topographic database</t>
  </si>
  <si>
    <t>BD-L-TC - rivers from the official carto-/topographic database</t>
  </si>
  <si>
    <t>BD-L-TC - quays from the official carto-/topographic database</t>
  </si>
  <si>
    <t>BD-L-TC - sluices from the official carto-/topographic database</t>
  </si>
  <si>
    <t>AGE</t>
  </si>
  <si>
    <t>Wastewater syndicate</t>
  </si>
  <si>
    <t>sewage treatment plant</t>
  </si>
  <si>
    <t>Affluent watercourses</t>
  </si>
  <si>
    <t>Artificial Basin</t>
  </si>
  <si>
    <t>Catchments</t>
  </si>
  <si>
    <t>Continuity</t>
  </si>
  <si>
    <t>Fishing sections</t>
  </si>
  <si>
    <t>Heavily modified waterbodies - HMWB</t>
  </si>
  <si>
    <t>Main watercourses</t>
  </si>
  <si>
    <t>Measurement affluent watercourses</t>
  </si>
  <si>
    <t>Measurement main watercourses</t>
  </si>
  <si>
    <t>Natural Basin</t>
  </si>
  <si>
    <t>Surface water</t>
  </si>
  <si>
    <t>Wetland</t>
  </si>
  <si>
    <t>surface water body</t>
  </si>
  <si>
    <t>surface water development ability</t>
  </si>
  <si>
    <t>BD-L-TC - water points from the official carto-/topographic database</t>
  </si>
  <si>
    <t xml:space="preserve">BD-L-TC - water surfaces from the official carto-/topographic database </t>
  </si>
  <si>
    <t>BD-L-TC - watercourses from the official carto-/topographic database</t>
  </si>
  <si>
    <t>Aquifers</t>
  </si>
  <si>
    <t>Drillings</t>
  </si>
  <si>
    <t>Drinking water abstraction points</t>
  </si>
  <si>
    <t>Drinking water syndicates</t>
  </si>
  <si>
    <t>Drinking water tanks</t>
  </si>
  <si>
    <t>Groundwater</t>
  </si>
  <si>
    <t>Groundwater (Nitrate directive)</t>
  </si>
  <si>
    <t>Measurement points (WFD)</t>
  </si>
  <si>
    <t>Precipitation measurement</t>
  </si>
  <si>
    <t>Provisional drinking water protection zones</t>
  </si>
  <si>
    <t>Pumping stations</t>
  </si>
  <si>
    <t>Restrictions geothermal heat pumps</t>
  </si>
  <si>
    <t>Sanitary protection zones artificial lake</t>
  </si>
  <si>
    <t>Sanitary protection zones artificial lake2</t>
  </si>
  <si>
    <t>Surface water (Nitrate directive)</t>
  </si>
  <si>
    <t>Gauging stations (WFD) of surface water</t>
  </si>
  <si>
    <t>Examination zones</t>
  </si>
  <si>
    <t>sources</t>
  </si>
  <si>
    <t>INSPIRE - Annex I Theme Hydrography - Layer Waterbody - Watercourse</t>
  </si>
  <si>
    <t>INSPIRE - Annex I Theme Hydrography - Layer Catchment</t>
  </si>
  <si>
    <t>INSPIRE - Annex I Theme Hydrography - Layer Man-made Object - Dam or Weir</t>
  </si>
  <si>
    <t>INSPIRE - Annex I Theme Hydrography - Layer Man-made Object - Crossing</t>
  </si>
  <si>
    <t>INSPIRE - Annex I Theme Hydrography - Layer Waterbody - Standing Water</t>
  </si>
  <si>
    <t>MDDI-ENV</t>
  </si>
  <si>
    <t>NATURA 2000 - ZPA- Special Protection Areas for Birds - Birds Directive</t>
  </si>
  <si>
    <t>NATURA 2000 - ZAC - Special Areas of Conservation - Habitats Directive</t>
  </si>
  <si>
    <t>ANF</t>
  </si>
  <si>
    <t>Nature reserves (national)</t>
  </si>
  <si>
    <t>BD-L-TC - slopes from the official carto-/topographic database - INSPIRE version</t>
  </si>
  <si>
    <t>BD-L-TC - border slopes from the official carto-/topographic database</t>
  </si>
  <si>
    <t>BD-L-TC - depression contour lines from the official carto-/topographic database</t>
  </si>
  <si>
    <t>BD-L-TC - main contour lines from the official carto-/topographic database</t>
  </si>
  <si>
    <t>BD-L-TC - intermediate contour lines from the official carto-/topographic database</t>
  </si>
  <si>
    <t>BD-L-TC - contour lines from the official carto-/topographic database</t>
  </si>
  <si>
    <t>BD-L-TC - height points from the official carto-/topographic database</t>
  </si>
  <si>
    <t>Digital Elevation Model DEM with a resolution of 5 metres BD-L-MNT5 / BD-L-MNT5EX</t>
  </si>
  <si>
    <t>INSPIRE - Annex II Theme Elevation - Layer Digital Terrain Model</t>
  </si>
  <si>
    <t xml:space="preserve">BD-L-TC - brushwoods from the official carto-/topographic database </t>
  </si>
  <si>
    <t>BD-L-TC - forests from the official carto-/topographic database</t>
  </si>
  <si>
    <t>BD-L-TC - gardens from the official carto-/topographic database</t>
  </si>
  <si>
    <t>BD-L-TC - hedges from the official carto-/topographic database</t>
  </si>
  <si>
    <t>BD-L-TC - isolated trees from the official carto-/topographic database</t>
  </si>
  <si>
    <t>BD-L-TC - orchards from the official carto-/topographic database</t>
  </si>
  <si>
    <t>BD-L-TC - rows of trees from the official carto-/topographic database</t>
  </si>
  <si>
    <t>Corine Landcover 2006</t>
  </si>
  <si>
    <t>OBS 2007 - Landcover 2007</t>
  </si>
  <si>
    <t>INSPIRE - Annex II Theme Land Cover - Layer Land Cover</t>
  </si>
  <si>
    <t>BD-L-ORTHO - Orthophotos ACT 2007 - RVB</t>
  </si>
  <si>
    <t>BD-L-ORTHO - Orthophotos ACT 2007 - IRC</t>
  </si>
  <si>
    <t>BD-L-ORTHO - Orthophotos 2010</t>
  </si>
  <si>
    <t>INSPIRE - Annex II Theme Orthoimagery - Layer Orthoimagery 2010</t>
  </si>
  <si>
    <t>SGL</t>
  </si>
  <si>
    <t>General Geological Map of Luxembourg, Scale 1:100 000</t>
  </si>
  <si>
    <t>Geological Map of Luxembourg, Scale 1:25 000, New edition</t>
  </si>
  <si>
    <t>Geological Map of Luxembourg, Scale 1:25 000/1:50 000, Old edition</t>
  </si>
  <si>
    <t>Geomorphological Map of Luxembourg, Scale 1:100 000</t>
  </si>
  <si>
    <t>Hydrogeological Map of Luxembourg, Scale 1:200 000</t>
  </si>
  <si>
    <t>INSPIRE - Annex II Theme Geology - Layer Geological Map</t>
  </si>
  <si>
    <t>BD-L-TC - walls from the official carto-/topographic database</t>
  </si>
  <si>
    <t>BD-L-TC - supporting walls from the official carto-/topographic database</t>
  </si>
  <si>
    <t>BD-L-TC - fences from the official carto-/topographic database</t>
  </si>
  <si>
    <t>BD-L-TC - roof limits from the official carto-/topographic database</t>
  </si>
  <si>
    <t>BD-L-TC - buildings from the official carto-/topographic database</t>
  </si>
  <si>
    <t>BD-L-TC - industrial buildings from the official carto-/topographic database</t>
  </si>
  <si>
    <t>BD-L-TC - agricultural buildings from the official carto-/topographic database</t>
  </si>
  <si>
    <t>BD-L-TC - commercial buildings from the official carto-/topographic database</t>
  </si>
  <si>
    <t>BD-L-TC - public buildings from the official carto-/topographic database</t>
  </si>
  <si>
    <t>BD-L-TC - hothouses from the official carto-/topographic database</t>
  </si>
  <si>
    <t>BD-L-TC - light constructions from the official carto-/topographic database</t>
  </si>
  <si>
    <t>BD-L-TC - ruins from the official carto-/topographic database</t>
  </si>
  <si>
    <t>BD-L-TC - remarkable buildings from the official carto-/topographic database</t>
  </si>
  <si>
    <t>BD-L-TC - special constructions (points) from the official carto-/topographic database</t>
  </si>
  <si>
    <t>BD-L-TC - special constructions (surfaces) from the official carto-/topographic database</t>
  </si>
  <si>
    <t>BD-L-TC - mine entries from the official carto-/topographic database</t>
  </si>
  <si>
    <t>BD-L-TC - religious buildings from the official carto-/topographic database</t>
  </si>
  <si>
    <t>BD-L-TC - steeples from the official carto-/topographic database</t>
  </si>
  <si>
    <t>BD-L-TC - monuments (point) from the official carto-/topographic database</t>
  </si>
  <si>
    <t>BD-L-TC - monuments (surfaces) from the official carto-/topographic database</t>
  </si>
  <si>
    <t>BD-L-TC - sports centers from the official carto-/topographic database</t>
  </si>
  <si>
    <t>BD-L-TC - sports fields from the official carto-/topographic database</t>
  </si>
  <si>
    <t>BD-L-TC - view points from the official carto-/topographic database</t>
  </si>
  <si>
    <t>BD-L-TC - cemeteries from the official carto-/topographic database</t>
  </si>
  <si>
    <t>Buildings of the cadastral map PCN</t>
  </si>
  <si>
    <t>ASTA</t>
  </si>
  <si>
    <t>Soil map 1:100'000</t>
  </si>
  <si>
    <t>BD-L-TC - culture limitations from the official carto-/topographic database</t>
  </si>
  <si>
    <t>BD-L-TC - cut down lines limitations from the official carto-/topographic database</t>
  </si>
  <si>
    <t>BD-L-TC - wine-growing districts from the official carto-/topographic database</t>
  </si>
  <si>
    <t>BD-L-TC - electricity transmission lines from the official carto-/topographic database</t>
  </si>
  <si>
    <t>BD-L-TC - electricity masts from the official carto-/topographic database</t>
  </si>
  <si>
    <t>BD-L-TC - power stations from the official carto-/topographic database</t>
  </si>
  <si>
    <t>BD-L-TC - point objects of the transformators from the official carto-/topographic database</t>
  </si>
  <si>
    <t>BD-L-TC - surface objects of the transformators from the official carto-/topographic database</t>
  </si>
  <si>
    <t>BD-L-TC - pipelines from the official carto-/topographic database</t>
  </si>
  <si>
    <t>BD-L-TC - tanks stations from the official carto-/topographic database</t>
  </si>
  <si>
    <t>BD-L-TC - little bridges from the official carto-/topographic database</t>
  </si>
  <si>
    <t>BD-L-TC - pump stations from the official carto-/topographic database</t>
  </si>
  <si>
    <t>BD-L-TC - water reservoirs (point) from the official carto-/topographic database</t>
  </si>
  <si>
    <t xml:space="preserve">BD-L-TC - water towers from the official carto-/topographic database </t>
  </si>
  <si>
    <t>Flood hazard maps (10 year flood)</t>
  </si>
  <si>
    <t>Flood hazard maps (100 year flood)</t>
  </si>
  <si>
    <t>Flood hazard maps (extreme)</t>
  </si>
  <si>
    <t>Flood risk maps (10 year flood)</t>
  </si>
  <si>
    <t>Flood risk maps (100 year flood)</t>
  </si>
  <si>
    <t>Flood risk maps (extreme)</t>
  </si>
  <si>
    <t>Floodplain 1983 Mosel</t>
  </si>
  <si>
    <t>Floodplain 1993 flood event (without Mosel)</t>
  </si>
  <si>
    <t>Floodplain 1995 flood event Alzette</t>
  </si>
  <si>
    <t>Floodplain 1995 flood event Sûre</t>
  </si>
  <si>
    <t>Hazard classification</t>
  </si>
  <si>
    <t>Intensity 10-year flood event</t>
  </si>
  <si>
    <t>Intensity 100-year flood event</t>
  </si>
  <si>
    <t>Intensity 50-year flood event</t>
  </si>
  <si>
    <t>Intensity extreme flood event</t>
  </si>
  <si>
    <t>Water depth 10-year flood event</t>
  </si>
  <si>
    <t>Water depth 100-year flood event</t>
  </si>
  <si>
    <t>Water depth 50-year flood event</t>
  </si>
  <si>
    <t>Water depth extreme flood event</t>
  </si>
  <si>
    <t>cross sections</t>
  </si>
  <si>
    <t>floodplain 10-year flood</t>
  </si>
  <si>
    <t>floodplain 100-year flood</t>
  </si>
  <si>
    <t>floodplain 50-year flood</t>
  </si>
  <si>
    <t>floodplain extreme flood</t>
  </si>
  <si>
    <t>Secteurs écologiques</t>
  </si>
  <si>
    <t>Geoportal Metadata Search</t>
  </si>
  <si>
    <t>http://catalog.geoportail.lu/Portail/rechercherProduitsAction.do?dispatch=load&amp;categorie=3&amp;fonction=voirProduits</t>
  </si>
  <si>
    <t>Geoportal Catalog</t>
  </si>
  <si>
    <t>http://catalog.geoportail.lu/Portail/menuAction.do?dispatch=load&amp;menuToLoad=produits&amp;keepMenu=true&amp;startLangPage=produits&amp;lang=en</t>
  </si>
  <si>
    <t>Geonetwork</t>
  </si>
  <si>
    <t xml:space="preserve">http://ws.geoportail.lu/geonetwork </t>
  </si>
  <si>
    <t>Geoportal CSW Service</t>
  </si>
  <si>
    <t>http://ws.geoportail.lu/geonetwork/srv/en/csw?service=CSW&amp;request=GetCapabilities</t>
  </si>
  <si>
    <t>Geoportal CSW Service for INSPIRE</t>
  </si>
  <si>
    <t>http://inspire.geoportal.lu/geoportal/csw/discovery?service=CSW&amp;request=getCapabilities</t>
  </si>
  <si>
    <t>INSPIRE Geoportal Website</t>
  </si>
  <si>
    <t>http://inspire.geoportal.lu/geoportal</t>
  </si>
  <si>
    <t>Geoportal Viewer</t>
  </si>
  <si>
    <t>http://www.geoportal.lu</t>
  </si>
  <si>
    <t>Public Geoportal Viewer</t>
  </si>
  <si>
    <t>http://map.geoportal.lu</t>
  </si>
  <si>
    <t>General overview map of Luxemburg - WMS webservice for the general public</t>
  </si>
  <si>
    <t>http://ws.geoportal.lu/1000k?service=WMS&amp;request=getCapabilities</t>
  </si>
  <si>
    <t>Digital topographic map 1:250000 - WMS webservices for the general public</t>
  </si>
  <si>
    <t>http://ws.geoportal.lu/250k?service=WMS&amp;request=getCapabilities</t>
  </si>
  <si>
    <t>NATURA 2000 - WMS&amp; WFS webservices for the general public</t>
  </si>
  <si>
    <t>http://ws.geoportal.lu/natura2000?service=WMS&amp;request=getCapabilities</t>
  </si>
  <si>
    <t>Mountainbike track of Préizerdaul - WMS &amp; WFS webservice for the general public</t>
  </si>
  <si>
    <t>http://ws.geoportal.lu/vtt_preizerdaul?service=WMS&amp;request=getCapabilities</t>
  </si>
  <si>
    <t>Water-related Layers as WMS</t>
  </si>
  <si>
    <t>http://ws.geoportal.lu/eau?service=WMS&amp;request=getCapabilities</t>
  </si>
  <si>
    <t>General overview map of Luxemburg - WMS webservice for Luxembourg's State network</t>
  </si>
  <si>
    <t>http://wsetat.geoportal.lu/1000k?service=WMS&amp;request=getCapabilities</t>
  </si>
  <si>
    <t>Digital topographic map 1:100000 - WMS webservices for Luxembourg's State network</t>
  </si>
  <si>
    <t>http://wsetat.geoportal.lu/100k?service=WMS&amp;request=getCapabilities</t>
  </si>
  <si>
    <t>Historic topographic HANSEN map 1907 - WMS webservice for Luxembourg's State network</t>
  </si>
  <si>
    <t>http://wsetat.geoportal.lu/1907_CAHANSEN?service=WMS&amp;request=getCapabilities</t>
  </si>
  <si>
    <t>Historic topographic HANSEN map 1927 - WMS webservice for Luxembourg's State network</t>
  </si>
  <si>
    <t>http://wsetat.geoportal.lu/1927_CAHANSEN?service=WMS&amp;request=getCapabilities</t>
  </si>
  <si>
    <t>Digital topographic map 1:250000 - WMS webservices for Luxembourg's State network</t>
  </si>
  <si>
    <t>http://wsetat.geoportal.lu/250k?service=WMS&amp;request=getCapabilities</t>
  </si>
  <si>
    <t>Digital topographic map 1:50000 - WMS webservices for Luxembourg's State network</t>
  </si>
  <si>
    <t>http://wsetat.geoportal.lu/50k?service=WMS&amp;request=getCapabilities</t>
  </si>
  <si>
    <t>Digital topographic map 1:20000 - WMS webservices for Luxembourg's State network</t>
  </si>
  <si>
    <t>http://wsetat.geoportal.lu/act_topo_20k?service=WMS&amp;request=getCapabilities</t>
  </si>
  <si>
    <t>Automatic background layer - WMS webservice for Luxembourg's State network</t>
  </si>
  <si>
    <t>http://wsetat.geoportal.lu/auto?service=WMS&amp;request=getCapabilities</t>
  </si>
  <si>
    <t>Automatic background layer (topographic version) - WMS webservice for Luxembourg's State network</t>
  </si>
  <si>
    <t>http://wsetat.geoportal.lu/auto_topo?service=WMS&amp;request=getCapabilities</t>
  </si>
  <si>
    <t>Cartographic database BD-L-CARTO100 - WMS &amp; WFS webservices for Luxembourg's State network</t>
  </si>
  <si>
    <t>http://wsetat.geoportal.lu/bd100?service=WMS&amp;request=getCapabilities</t>
  </si>
  <si>
    <t>Cartographic database BD-L-CARTO50 - WMS &amp; WFS webservices for Luxembourg's State network</t>
  </si>
  <si>
    <t>http://wsetat.geoportal.lu/bd50?service=WMS&amp;request=getCapabilities</t>
  </si>
  <si>
    <t>Luxembourg's topo-cartographical database BD-L-TC - WMS&amp;WFS Webservices for Luxembourg's national state network</t>
  </si>
  <si>
    <t>http://wsetat.geoportal.lu/bdltc?service=WMS&amp;request=getCapabilities</t>
  </si>
  <si>
    <t>Historic topographic map year 1952 - WMS webservice for Luxembourg's State network</t>
  </si>
  <si>
    <t>http://wsetat.geoportal.lu/ca1952?service=WMS&amp;request=getCapabilities</t>
  </si>
  <si>
    <t>Historic topographic map year 1964 - WMS webservice for Luxembourg's State network</t>
  </si>
  <si>
    <t>http://wsetat.geoportal.lu/ca1964?service=WMS&amp;request=getCapabilities</t>
  </si>
  <si>
    <t>Historic topographic map year 1979 - WMS webservice for Luxembourg's State network</t>
  </si>
  <si>
    <t>http://wsetat.geoportal.lu/ca1979?service=WMS&amp;request=getCapabilities</t>
  </si>
  <si>
    <t>Regional topographic map 1:20000 (topographic edition)  - WMS webservicesfor Luxembourg's State network</t>
  </si>
  <si>
    <t>http://wsetat.geoportal.lu/crt20topo?service=WMS&amp;request=getCapabilities</t>
  </si>
  <si>
    <t>Regional topographic map 1:20000 (tourist edition)  - WMS webservices for Luxembourg's State network</t>
  </si>
  <si>
    <t>http://wsetat.geoportal.lu/crt20tour?service=WMS&amp;request=getCapabilities</t>
  </si>
  <si>
    <t>Parcels belonging to the Fond du Logement - WMS &amp; WFS webservices for Luxembourg's State network</t>
  </si>
  <si>
    <t>http://wsetat.geoportal.lu/fonds_du_logement?service=WMS&amp;request=getCapabilities</t>
  </si>
  <si>
    <t>Administrative Boundaries - WMS &amp; WFS webservices for Luxembourg's State network</t>
  </si>
  <si>
    <t>http://wsetat.geoportal.lu/limadmin?service=WMS&amp;request=getCapabilities</t>
  </si>
  <si>
    <t>http://wsetat.geoportal.lu/MS_BD100?service=WMS&amp;request=getCapabilities</t>
  </si>
  <si>
    <t>http://wsetat.geoportal.lu/MS_BD50?service=WMS&amp;request=getCapabilities</t>
  </si>
  <si>
    <t>http://wsetat.geoportal.lu/MS_BDLTC?service=WMS&amp;request=getCapabilities</t>
  </si>
  <si>
    <t>Digitized Cadastral Map PCN - WMS&amp;WFS webservices reserved for Luxembourg's State network</t>
  </si>
  <si>
    <t>http://wsetat.geoportal.lu/MS_PCN?service=WMS&amp;request=getCapabilities</t>
  </si>
  <si>
    <t>NATURA 2000 - WMS&amp; WFS webservices for Luxembourg's State network</t>
  </si>
  <si>
    <t>http://wsetat.geoportal.lu/natura2000?service=WMS&amp;request=getCapabilities</t>
  </si>
  <si>
    <t>BD-L-ORTHO Ortho-imagery 2004 of ACT -RGB Version - WMS webservices for Luxembourg's State network</t>
  </si>
  <si>
    <t>http://wsetat.geoportal.lu/ortho_2004?service=WMS&amp;request=getCapabilities</t>
  </si>
  <si>
    <t>BD-L-ORTHO Ortho-imagery 2007 of ACT - ICR version - WMS webservices for Luxembourg's State network</t>
  </si>
  <si>
    <t>http://wsetat.geoportal.lu/ortho_2007_irc?service=WMS&amp;request=getCapabilities</t>
  </si>
  <si>
    <t>BD-L-ORTHO Ortho-imagery 2007 of ACT -RGB Version - WMS webservices for Luxembourg's State network</t>
  </si>
  <si>
    <t>http://wsetat.geoportal.lu/ortho_2007_rvb?service=WMS&amp;request=getCapabilities</t>
  </si>
  <si>
    <t>BD-L-ORTHO Ortho-imagery 2010 of ACT -RGB Version - WMS webservices for Luxembourg's State network</t>
  </si>
  <si>
    <t>http://wsetat.geoportal.lu/ortho_2010?service=WMS&amp;request=getCapabilities</t>
  </si>
  <si>
    <t>Parcels belonging to the public authorities - WMS &amp; WFS webservices for Luxembourg's State network</t>
  </si>
  <si>
    <t>http://wsetat.geoportal.lu/parcelles_inst_pub?service=WMS&amp;request=getCapabilities</t>
  </si>
  <si>
    <t>http://wsetat.geoportal.lu/pcn?service=WMS&amp;request=getCapabilities</t>
  </si>
  <si>
    <t>Historic topographic map 1954 - WMS webservice for Luxembourg's State network</t>
  </si>
  <si>
    <t>http://wsetat.geoportal.lu/TOPO25K1954C24?service=WMS&amp;request=getCapabilities</t>
  </si>
  <si>
    <t>Mountainbike track of Préizerdaul - WMS &amp; WFS webservice for Luxembourg's State network</t>
  </si>
  <si>
    <t>http://wsetat.geoportal.lu/vtt_preizerdaul?service=WMS&amp;request=getCapabilities</t>
  </si>
  <si>
    <t>General overview map of Luxemburg - WMS webservice  for identified users</t>
  </si>
  <si>
    <t>http://wssec.geoportal.lu/1000k?service=WMS&amp;request=getCapabilities</t>
  </si>
  <si>
    <t>Digital topographic map 1:100000 - WMS webservices for identified users</t>
  </si>
  <si>
    <t>http://wssec.geoportal.lu/100k?service=WMS&amp;request=getCapabilities</t>
  </si>
  <si>
    <t>Digital topographic map 1:250000 - WMS webservices for identified users</t>
  </si>
  <si>
    <t>http://wssec.geoportal.lu/250k?service=WMS&amp;request=getCapabilities</t>
  </si>
  <si>
    <t>Digital topographic map 1:50000 - WMS webservices for identified users</t>
  </si>
  <si>
    <t>http://wssec.geoportal.lu/50k?service=WMS&amp;request=getCapabilities</t>
  </si>
  <si>
    <t>Digital topographic map 1:20000 - WMS webservice for identified users</t>
  </si>
  <si>
    <t>http://wssec.geoportal.lu/act_topo_20k?service=WMS&amp;request=getCapabilities</t>
  </si>
  <si>
    <t>Automatic background layer - WMS webservice for  identified users</t>
  </si>
  <si>
    <t>http://wssec.geoportal.lu/auto?service=WMS&amp;request=getCapabilities</t>
  </si>
  <si>
    <t>Automatic background layer (topographic version) - WMS webservice  for identified users</t>
  </si>
  <si>
    <t>http://wssec.geoportal.lu/auto_topo?service=WMS&amp;request=getCapabilities</t>
  </si>
  <si>
    <t>Cartographic database BD-L-CARTO100 - WMS webservices for identified users</t>
  </si>
  <si>
    <t>http://wssec.geoportal.lu/bd100?service=WMS&amp;request=getCapabilities</t>
  </si>
  <si>
    <t>Cartographic database BD-L-CARTO50 - WMS webservices for identified users</t>
  </si>
  <si>
    <t>http://wssec.geoportal.lu/bd50?service=WMS&amp;request=getCapabilities</t>
  </si>
  <si>
    <t>Luxembourg's topo-cartographical database BD-L-TC - WMS Webservice for identified users</t>
  </si>
  <si>
    <t>http://wssec.geoportal.lu/bdltc?service=WMS&amp;request=getCapabilities</t>
  </si>
  <si>
    <t>Topo-cartographic database BD-L-TC - WMS webservice  for identified users</t>
  </si>
  <si>
    <t>Regional topographic map 1:20000 (topographic edition)  - WMS webservices for identified users</t>
  </si>
  <si>
    <t>http://wssec.geoportal.lu/crt20topo?service=WMS&amp;request=getCapabilities</t>
  </si>
  <si>
    <t>Regional topographic map 1:20000 (tourist edition)  - WMS webservices for identified users</t>
  </si>
  <si>
    <t>http://wssec.geoportal.lu/crt20tour?service=WMS&amp;request=getCapabilities</t>
  </si>
  <si>
    <t>Administrative Boundaries - WMS &amp; WFS webservices for identified users</t>
  </si>
  <si>
    <t>http://wssec.geoportal.lu/limadmin?service=WMS&amp;request=getCapabilities</t>
  </si>
  <si>
    <t>http://wssec.geoportal.lu/MS_BD100?service=WMS&amp;request=getCapabilities</t>
  </si>
  <si>
    <t>http://wssec.geoportal.lu/ms_bd50?service=WMS&amp;request=getCapabilities</t>
  </si>
  <si>
    <t>http://wssec.geoportal.lu/ms_bdltc?service=WMS&amp;request=getCapabilities</t>
  </si>
  <si>
    <t>Digitized Cadastral Map PCN - WMS webservice for identified users</t>
  </si>
  <si>
    <t>http://wssec.geoportal.lu/ms_pcn?service=WMS&amp;request=getCapabilities</t>
  </si>
  <si>
    <t>NATURA 2000 - WMS webservices for identified users</t>
  </si>
  <si>
    <t>http://wssec.geoportal.lu/natura2000?service=WMS&amp;request=getCapabilities</t>
  </si>
  <si>
    <t>BD-L-ORTHO Ortho-imagery 2004 of ACT - RGB version - WMS Webservice for identified users</t>
  </si>
  <si>
    <t>http://wssec.geoportal.lu/ortho_2004?service=WMS&amp;request=getCapabilities</t>
  </si>
  <si>
    <t>BD-L-ORTHO Ortho-imagery 2007 of ACT - BD-L-ORTHO - WMS Webservice for identified users</t>
  </si>
  <si>
    <t>http://wssec.geoportal.lu/ortho_2007_irc?service=WMS&amp;request=getCapabilities</t>
  </si>
  <si>
    <t>BD-L-ORTHO Ortho-imagery 2007 of ACT - RGB version - WMS Webservice for identified users</t>
  </si>
  <si>
    <t>http://wssec.geoportal.lu/ortho_2007_rvb?service=WMS&amp;request=getCapabilities</t>
  </si>
  <si>
    <t>BD-L-ORTHO Ortho-imagery 2010 of ACT - RGB version - WMS Webservice for identified users</t>
  </si>
  <si>
    <t>http://wssec.geoportal.lu/ortho_2010?service=WMS&amp;request=getCapabilities</t>
  </si>
  <si>
    <t>Parcels belonging to the public authorities - WMS webservices for identified users</t>
  </si>
  <si>
    <t>http://wssec.geoportal.lu/parcelles_inst_pub?service=WMS&amp;request=getCapabilities</t>
  </si>
  <si>
    <t>http://wssec.geoportal.lu/pcn?service=WMS&amp;request=getCapabilities</t>
  </si>
  <si>
    <t>Digital topographic map 1:5000 - WMS webservices for identified users</t>
  </si>
  <si>
    <t>http://wssec.geoportal.lu/pl5?service=WMS&amp;request=getCapabilities</t>
  </si>
  <si>
    <t>Mountainbike track of Préizerdaul - WMS Webservice for identified users</t>
  </si>
  <si>
    <t>http://wssec.geoportal.lu/vtt_preizerdaul?service=WMS&amp;request=getCapabilities</t>
  </si>
  <si>
    <t>Addresses - INSPIRE Version</t>
  </si>
  <si>
    <t>http://wsinspire.geoportal.lu/arcgis/rest/services/inspire/ad/MapServer/exts/InspireView/ENG/service?request=getCapabilities&amp;service=WMS</t>
  </si>
  <si>
    <t>Administrative units - INSPIRE Version</t>
  </si>
  <si>
    <t>http://wsinspire.geoportal.lu/arcgis/rest/services/inspire/au/MapServer/exts/InspireView/ENG/service?request=getCapabilities&amp;service=WMS</t>
  </si>
  <si>
    <t>Elevation - INSPIRE Version</t>
  </si>
  <si>
    <t>http://wsinspire.geoportal.lu/arcgis/services/inspire/EL/MapServer/WMSServer?request=getCapabilities&amp;service=WMS</t>
  </si>
  <si>
    <t>Geology - INSPIRE Version</t>
  </si>
  <si>
    <t>http://wsinspire.geoportal.lu/arcgis/services/inspire/GE/MapServer/WMSServer?request=getCapabilities&amp;service=WMS</t>
  </si>
  <si>
    <t>Geographical names - INSPIRE Version</t>
  </si>
  <si>
    <t>http://wsinspire.geoportal.lu/arcgis/rest/services/inspire/gn/MapServer/exts/InspireView/ENG/service?request=getCapabilities&amp;service=WMS</t>
  </si>
  <si>
    <t>Hydrography - INSPIRE Version</t>
  </si>
  <si>
    <t>http://wsinspire.geoportal.lu/arcgis/rest/services/inspire/hy/MapServer/exts/InspireView/ENG/service?request=getCapabilities&amp;service=WMS</t>
  </si>
  <si>
    <t>Land Cover - INSPIRE Version</t>
  </si>
  <si>
    <t>http://wsinspire.geoportal.lu/arcgis/services/inspire/LC/MapServer/WMSServer?request=getCapabilities&amp;service=WMS</t>
  </si>
  <si>
    <t>Orthoimagery - INSPIRE Version</t>
  </si>
  <si>
    <t>http://wsinspire.geoportal.lu/arcgis/services/inspire/OI/MapServer/WMSServer?request=getCapabilities&amp;service=WMS</t>
  </si>
  <si>
    <t>Transport networks - INSPIRE Version</t>
  </si>
  <si>
    <t>http://wsinspire.geoportal.lu/arcgis/rest/services/inspire/tn/MapServer/exts/InspireView/ENG/service?request=getCapabilities&amp;service=WMS</t>
  </si>
  <si>
    <t>Cadastral parcels - INSPIRE Version</t>
  </si>
  <si>
    <t>http://wsinspire.geoportail.lu/arcgis/rest/services/inspire_secure/cp/MapServer/exts/InspireView/service?service=WMS&amp;request=getCapabilities</t>
  </si>
  <si>
    <t>i.6</t>
  </si>
  <si>
    <t>Geoportal Ordering Mechanisms</t>
  </si>
  <si>
    <t>http://www.geoportail.lu/Portail/menuAction.do?dispatch=load&amp;menuToLoad=produits</t>
  </si>
  <si>
    <t>http://ws.geoportal.lu/natura2000</t>
  </si>
  <si>
    <t>http://ws.geoportal.lu/vtt_preizerdaul</t>
  </si>
  <si>
    <t>Water-related Layers as WFS</t>
  </si>
  <si>
    <t>http://ws.geoportal.lu/eau</t>
  </si>
  <si>
    <t>http://wsetat.geoportal.lu/bd100</t>
  </si>
  <si>
    <t>http://wsetat.geoportal.lu/bd50</t>
  </si>
  <si>
    <t>http://wsetat.geoportal.lu/bdltc</t>
  </si>
  <si>
    <t>http://wsetat.geoportal.lu/fonds_du_logement</t>
  </si>
  <si>
    <t>http://wsetat.geoportal.lu/MS_BD100</t>
  </si>
  <si>
    <t>http://wsetat.geoportal.lu/MS_BD50</t>
  </si>
  <si>
    <t>http://wsetat.geoportal.lu/MS_BDLTC</t>
  </si>
  <si>
    <t>http://wsetat.geoportal.lu/MS_PCN</t>
  </si>
  <si>
    <t>http://wsetat.geoportal.lu/natura2000</t>
  </si>
  <si>
    <t>http://wsetat.geoportal.lu/parcelles_inst_pub</t>
  </si>
  <si>
    <t>http://wsetat.geoportal.lu/pcn</t>
  </si>
  <si>
    <t>http://wsetat.geoportal.lu/vtt_preizerdaul</t>
  </si>
  <si>
    <t>Cartographic database BD-L-CARTO100 - WFS webservices for identified users</t>
  </si>
  <si>
    <t>http://wssec.geoportal.lu/wfs/bd100</t>
  </si>
  <si>
    <t>Cartographic database BD-L-CARTO50 - WFS webservices for identified users</t>
  </si>
  <si>
    <t>http://wssec.geoportal.lu/wfs/bd50</t>
  </si>
  <si>
    <t>Luxembourg's topo-cartographical database BD-L-TC - WFS Webservices for identified users</t>
  </si>
  <si>
    <t>http://wssec.geoportal.lu/wfs/bdltc</t>
  </si>
  <si>
    <t>Topo-cartographic database BD-L-TC - WFS webservice  for identified users</t>
  </si>
  <si>
    <t>http://wssec.geoportal.lu/wfs/MS_BD100</t>
  </si>
  <si>
    <t>http://wssec.geoportal.lu/wfs/MS_BD50</t>
  </si>
  <si>
    <t>http://wssec.geoportal.lu/wfs/ms_bdltc</t>
  </si>
  <si>
    <t>Digitized Cadastral Map PCN - WFS webservice for identified users</t>
  </si>
  <si>
    <t>http://wssec.geoportal.lu/wfs/ms_pcn</t>
  </si>
  <si>
    <t>http://wssec.geoportal.lu/wfs/pcn</t>
  </si>
  <si>
    <t>Inspire Download Service - Annex I - Theme Hydrography</t>
  </si>
  <si>
    <t>http://wsinspire.geoportail.lu/arcgis/rest/services/downloadservices/hy/MapServer/exts/InspireFeatureDownload/service?service=WFS&amp;request=getCapabilities</t>
  </si>
  <si>
    <t>Inspire Download Service - Annex I - Theme Geographical Names</t>
  </si>
  <si>
    <t>http://wsinspire.geoportail.lu/arcgis/rest/services/downloadservices/gn/MapServer/exts/InspireFeatureDownload/service?service=WFS&amp;request=getCapabilities</t>
  </si>
  <si>
    <t>Inspire Download Service - Annex I - Theme Administrative Units</t>
  </si>
  <si>
    <t>http://shop.geoportail.lu</t>
  </si>
  <si>
    <t>MeteoLux</t>
  </si>
  <si>
    <t>Monthly mean air temperature observations</t>
  </si>
  <si>
    <t>Monthly mean wind speed observations</t>
  </si>
  <si>
    <t>Monthly amount of sunshine duration observations</t>
  </si>
  <si>
    <t>Monthly mean relative humidity observations</t>
  </si>
  <si>
    <t>Monthly mean station pressure observations</t>
  </si>
  <si>
    <t>Monthly mean pressure reduced to mean sea-level observations</t>
  </si>
  <si>
    <t>Hourly observations , average air temperature , rainfall, air humidity, windspeed, wind direction, global radiation, air pressure, soil temperature, leaf humidity, snow depth</t>
  </si>
  <si>
    <t>agrimeteo</t>
  </si>
  <si>
    <t>Monthly amount of precipitation observations</t>
  </si>
  <si>
    <t>MDDI</t>
  </si>
  <si>
    <t>Biotope cadaster of the open landscapes</t>
  </si>
  <si>
    <t>Soil map 1:25.000 / 1:50.000</t>
  </si>
  <si>
    <t>Gauging stations (WFD)</t>
  </si>
  <si>
    <t>Roads</t>
  </si>
  <si>
    <t>http://wsetat.geoportal.lu/roads</t>
  </si>
  <si>
    <t>Content created by general public in tourism geoportal (mymaps functions)</t>
  </si>
  <si>
    <t>http://ws.geoportal.lu/mymaps</t>
  </si>
  <si>
    <t>BW Topographic background map</t>
  </si>
  <si>
    <t>http://wssec.geoportal.lu/topo_b_w</t>
  </si>
  <si>
    <t>Great Region background map</t>
  </si>
  <si>
    <t>http://wssec.geoportal.lu/gis_gr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</si>
</sst>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s>
  <fonts count="50">
    <font>
      <sz val="10"/>
      <name val="Arial"/>
      <family val="0"/>
    </font>
    <font>
      <b/>
      <sz val="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4"/>
      <name val="Arial"/>
      <family val="2"/>
    </font>
    <font>
      <b/>
      <sz val="12"/>
      <name val="Arial"/>
      <family val="2"/>
    </font>
    <font>
      <i/>
      <sz val="10"/>
      <name val="Arial"/>
      <family val="2"/>
    </font>
    <font>
      <sz val="12"/>
      <name val="Arial"/>
      <family val="2"/>
    </font>
    <font>
      <sz val="14"/>
      <name val="Arial"/>
      <family val="2"/>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rgb="FFFF6600"/>
        <bgColor indexed="64"/>
      </patternFill>
    </fill>
    <fill>
      <patternFill patternType="solid">
        <fgColor rgb="FFFF9900"/>
        <bgColor indexed="64"/>
      </patternFill>
    </fill>
    <fill>
      <patternFill patternType="solid">
        <fgColor rgb="FFFF0000"/>
        <bgColor indexed="64"/>
      </patternFill>
    </fill>
    <fill>
      <patternFill patternType="solid">
        <fgColor rgb="FFCC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0" applyNumberFormat="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5"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29" borderId="0" applyNumberFormat="0" applyBorder="0" applyAlignment="0" applyProtection="0"/>
    <xf numFmtId="9" fontId="0" fillId="0" borderId="0" applyFont="0" applyFill="0" applyBorder="0" applyAlignment="0" applyProtection="0"/>
    <xf numFmtId="0" fontId="0" fillId="30" borderId="3" applyNumberFormat="0" applyFont="0" applyAlignment="0" applyProtection="0"/>
    <xf numFmtId="0" fontId="9" fillId="0" borderId="0" applyNumberFormat="0" applyFill="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1" borderId="9" applyNumberFormat="0" applyAlignment="0" applyProtection="0"/>
  </cellStyleXfs>
  <cellXfs count="555">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0" fillId="32" borderId="15" xfId="0" applyFill="1" applyBorder="1" applyAlignment="1">
      <alignmen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0" applyFont="1" applyFill="1" applyBorder="1" applyAlignment="1">
      <alignment horizontal="center"/>
    </xf>
    <xf numFmtId="0" fontId="9" fillId="32" borderId="17"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3" fontId="0" fillId="4" borderId="24" xfId="0" applyNumberFormat="1" applyFon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30" xfId="0" applyNumberFormat="1"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35"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2" fontId="0" fillId="4" borderId="21" xfId="0" applyNumberFormat="1" applyFont="1" applyFill="1" applyBorder="1" applyAlignment="1">
      <alignment/>
    </xf>
    <xf numFmtId="3" fontId="1" fillId="35" borderId="28" xfId="0" applyNumberFormat="1" applyFont="1" applyFill="1" applyBorder="1" applyAlignment="1">
      <alignment horizontal="right"/>
    </xf>
    <xf numFmtId="0" fontId="7" fillId="36" borderId="36"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6"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xf>
    <xf numFmtId="0" fontId="8" fillId="36" borderId="39" xfId="0" applyFont="1" applyFill="1" applyBorder="1" applyAlignment="1">
      <alignment horizontal="right"/>
    </xf>
    <xf numFmtId="0" fontId="8" fillId="34" borderId="40" xfId="2" applyFont="1" applyFill="1" applyBorder="1" applyAlignment="1">
      <alignment horizontal="center"/>
    </xf>
    <xf numFmtId="0" fontId="8" fillId="37" borderId="37" xfId="0" applyFont="1" applyFill="1" applyBorder="1" applyAlignment="1">
      <alignment/>
    </xf>
    <xf numFmtId="0" fontId="8" fillId="37"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33" borderId="37" xfId="0" applyFont="1" applyFill="1" applyBorder="1" applyAlignment="1">
      <alignment/>
    </xf>
    <xf numFmtId="0" fontId="8" fillId="33" borderId="38" xfId="0" applyFont="1" applyFill="1" applyBorder="1" applyAlignment="1">
      <alignment/>
    </xf>
    <xf numFmtId="0" fontId="8" fillId="36" borderId="32" xfId="0" applyFont="1" applyFill="1" applyBorder="1" applyAlignment="1">
      <alignment/>
    </xf>
    <xf numFmtId="0" fontId="0" fillId="34" borderId="42"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3"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2"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left"/>
    </xf>
    <xf numFmtId="2" fontId="1" fillId="34" borderId="47" xfId="1" applyNumberFormat="1" applyFill="1" applyBorder="1" applyAlignment="1">
      <alignment/>
    </xf>
    <xf numFmtId="3" fontId="1" fillId="34" borderId="48" xfId="1" applyNumberFormat="1" applyFill="1" applyBorder="1" applyAlignment="1">
      <alignment horizontal="righ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45" xfId="1" applyNumberFormat="1" applyFill="1" applyBorder="1" applyAlignment="1">
      <alignment/>
    </xf>
    <xf numFmtId="0" fontId="1" fillId="34" borderId="40"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0" fillId="32" borderId="24" xfId="3" applyFont="1" applyFill="1" applyBorder="1" applyAlignment="1">
      <alignment horizontal="left"/>
    </xf>
    <xf numFmtId="0" fontId="9" fillId="32" borderId="24" xfId="3" applyFill="1" applyBorder="1" applyAlignment="1">
      <alignment horizontal="left"/>
    </xf>
    <xf numFmtId="0" fontId="0" fillId="32" borderId="52" xfId="0"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0" fillId="32" borderId="30" xfId="3" applyFont="1" applyFill="1" applyBorder="1" applyAlignment="1">
      <alignment horizontal="left"/>
    </xf>
    <xf numFmtId="0" fontId="9" fillId="32" borderId="30" xfId="3" applyFill="1" applyBorder="1" applyAlignment="1">
      <alignment horizontal="left"/>
    </xf>
    <xf numFmtId="0" fontId="0" fillId="32" borderId="53"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7"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8"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3" xfId="1" applyNumberFormat="1" applyFill="1" applyBorder="1" applyAlignment="1">
      <alignment/>
    </xf>
    <xf numFmtId="3" fontId="1" fillId="34" borderId="53"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0" fillId="33" borderId="24" xfId="0" applyFill="1" applyBorder="1" applyAlignment="1">
      <alignment/>
    </xf>
    <xf numFmtId="0" fontId="1" fillId="34" borderId="54"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2" xfId="1" applyFill="1" applyBorder="1" applyAlignment="1">
      <alignment horizontal="right"/>
    </xf>
    <xf numFmtId="0" fontId="0" fillId="39" borderId="0" xfId="0" applyFill="1" applyBorder="1" applyAlignment="1">
      <alignment/>
    </xf>
    <xf numFmtId="0" fontId="0" fillId="39" borderId="55" xfId="0" applyFill="1" applyBorder="1" applyAlignment="1">
      <alignment/>
    </xf>
    <xf numFmtId="0" fontId="0" fillId="39" borderId="54" xfId="0" applyFill="1" applyBorder="1" applyAlignment="1">
      <alignment/>
    </xf>
    <xf numFmtId="0" fontId="0" fillId="39" borderId="24" xfId="0" applyFill="1" applyBorder="1" applyAlignment="1">
      <alignment/>
    </xf>
    <xf numFmtId="0" fontId="0" fillId="39" borderId="56" xfId="0" applyFill="1" applyBorder="1" applyAlignment="1">
      <alignment/>
    </xf>
    <xf numFmtId="0" fontId="0" fillId="39" borderId="52"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5" xfId="0" applyFont="1" applyFill="1" applyBorder="1" applyAlignment="1">
      <alignment/>
    </xf>
    <xf numFmtId="2" fontId="0" fillId="39" borderId="56" xfId="0" applyNumberFormat="1" applyFont="1" applyFill="1" applyBorder="1" applyAlignment="1">
      <alignment horizontal="left"/>
    </xf>
    <xf numFmtId="0" fontId="1" fillId="39" borderId="57" xfId="0" applyFont="1" applyFill="1" applyBorder="1" applyAlignment="1">
      <alignment horizontal="center"/>
    </xf>
    <xf numFmtId="0" fontId="1" fillId="39" borderId="35"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4" xfId="0" applyFont="1" applyFill="1" applyBorder="1" applyAlignment="1">
      <alignment/>
    </xf>
    <xf numFmtId="0" fontId="0" fillId="32" borderId="39" xfId="0" applyFill="1" applyBorder="1" applyAlignment="1">
      <alignment/>
    </xf>
    <xf numFmtId="0" fontId="0" fillId="3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46"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37" borderId="29" xfId="0"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33" borderId="21" xfId="3" applyNumberFormat="1" applyFont="1" applyFill="1" applyBorder="1" applyAlignment="1" applyProtection="1">
      <alignment/>
      <protection locked="0"/>
    </xf>
    <xf numFmtId="3" fontId="0" fillId="33" borderId="19"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0" fontId="0" fillId="33" borderId="28" xfId="3" applyFont="1" applyFill="1" applyBorder="1" applyAlignment="1" applyProtection="1">
      <alignmen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3" fontId="0" fillId="33" borderId="28" xfId="3" applyNumberFormat="1" applyFont="1" applyFill="1" applyBorder="1" applyAlignment="1" applyProtection="1">
      <alignment/>
      <protection locked="0"/>
    </xf>
    <xf numFmtId="3" fontId="0" fillId="33" borderId="28"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xf>
    <xf numFmtId="3" fontId="0" fillId="33" borderId="36" xfId="3" applyNumberFormat="1" applyFont="1" applyFill="1" applyBorder="1" applyAlignment="1" applyProtection="1">
      <alignment/>
      <protection/>
    </xf>
    <xf numFmtId="3" fontId="0" fillId="33" borderId="18" xfId="3" applyNumberFormat="1" applyFont="1" applyFill="1" applyBorder="1" applyAlignment="1" applyProtection="1">
      <alignment/>
      <protection/>
    </xf>
    <xf numFmtId="3" fontId="0" fillId="33" borderId="3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29" xfId="0" applyNumberFormat="1" applyFont="1" applyFill="1" applyBorder="1" applyAlignment="1" applyProtection="1">
      <alignment/>
      <protection/>
    </xf>
    <xf numFmtId="0" fontId="0" fillId="32" borderId="42" xfId="0" applyFont="1" applyFill="1" applyBorder="1" applyAlignment="1" applyProtection="1">
      <alignment horizontal="left"/>
      <protection locked="0"/>
    </xf>
    <xf numFmtId="0" fontId="9" fillId="32" borderId="27" xfId="0" applyFont="1" applyFill="1" applyBorder="1" applyAlignment="1" applyProtection="1">
      <alignment horizontal="left"/>
      <protection locked="0"/>
    </xf>
    <xf numFmtId="0" fontId="0" fillId="32" borderId="33" xfId="3" applyFont="1" applyFill="1" applyBorder="1" applyAlignment="1" applyProtection="1">
      <alignment/>
      <protection locked="0"/>
    </xf>
    <xf numFmtId="0" fontId="0" fillId="32" borderId="33" xfId="0" applyFill="1" applyBorder="1" applyAlignment="1" applyProtection="1">
      <alignment/>
      <protection locked="0"/>
    </xf>
    <xf numFmtId="0" fontId="0" fillId="32" borderId="60" xfId="3" applyFont="1" applyFill="1" applyBorder="1" applyAlignment="1" applyProtection="1">
      <alignment/>
      <protection/>
    </xf>
    <xf numFmtId="0" fontId="0" fillId="32" borderId="25" xfId="0" applyFill="1" applyBorder="1" applyAlignment="1" applyProtection="1">
      <alignment/>
      <protection/>
    </xf>
    <xf numFmtId="0" fontId="0" fillId="32" borderId="26" xfId="0" applyFill="1" applyBorder="1" applyAlignment="1" applyProtection="1">
      <alignment/>
      <protection/>
    </xf>
    <xf numFmtId="0" fontId="0" fillId="34" borderId="10" xfId="0" applyFont="1" applyFill="1" applyBorder="1" applyAlignment="1" applyProtection="1">
      <alignment horizontal="right"/>
      <protection locked="0"/>
    </xf>
    <xf numFmtId="0" fontId="1" fillId="40" borderId="13" xfId="0" applyFont="1" applyFill="1" applyBorder="1" applyAlignment="1" applyProtection="1">
      <alignment/>
      <protection locked="0"/>
    </xf>
    <xf numFmtId="0" fontId="0" fillId="41" borderId="13" xfId="0" applyFont="1" applyFill="1" applyBorder="1" applyAlignment="1" applyProtection="1">
      <alignment horizontal="left"/>
      <protection locked="0"/>
    </xf>
    <xf numFmtId="3" fontId="0" fillId="41" borderId="13" xfId="0" applyNumberFormat="1" applyFont="1" applyFill="1" applyBorder="1" applyAlignment="1" applyProtection="1">
      <alignment horizontal="right"/>
      <protection locked="0"/>
    </xf>
    <xf numFmtId="0" fontId="0" fillId="42" borderId="17" xfId="0" applyFill="1" applyBorder="1" applyAlignment="1" applyProtection="1">
      <alignment horizontal="right"/>
      <protection locked="0"/>
    </xf>
    <xf numFmtId="3" fontId="0" fillId="43" borderId="21" xfId="3" applyNumberFormat="1" applyFont="1" applyFill="1" applyBorder="1" applyAlignment="1" applyProtection="1">
      <alignment/>
      <protection locked="0"/>
    </xf>
    <xf numFmtId="0" fontId="9" fillId="32" borderId="17" xfId="55" applyFont="1" applyFill="1" applyBorder="1" applyAlignment="1">
      <alignment horizontal="center"/>
    </xf>
    <xf numFmtId="0" fontId="9" fillId="32" borderId="17" xfId="55" applyFont="1" applyFill="1" applyBorder="1" applyAlignment="1">
      <alignment horizontal="left"/>
    </xf>
    <xf numFmtId="0" fontId="9" fillId="32" borderId="17" xfId="0" applyFont="1" applyFill="1" applyBorder="1" applyAlignment="1">
      <alignment horizontal="center"/>
    </xf>
    <xf numFmtId="0" fontId="9" fillId="32" borderId="17" xfId="0" applyFont="1" applyFill="1" applyBorder="1" applyAlignment="1">
      <alignment horizontal="left"/>
    </xf>
    <xf numFmtId="0" fontId="0" fillId="32" borderId="42" xfId="55" applyFont="1" applyFill="1" applyBorder="1" applyAlignment="1" applyProtection="1">
      <alignment horizontal="left"/>
      <protection locked="0"/>
    </xf>
    <xf numFmtId="0" fontId="9" fillId="32" borderId="27" xfId="0" applyFont="1" applyFill="1" applyBorder="1" applyAlignment="1" applyProtection="1">
      <alignment horizontal="left"/>
      <protection locked="0"/>
    </xf>
    <xf numFmtId="3" fontId="0" fillId="37" borderId="29" xfId="55" applyNumberFormat="1" applyFont="1" applyFill="1" applyBorder="1" applyAlignment="1" applyProtection="1">
      <alignment/>
      <protection locked="0"/>
    </xf>
    <xf numFmtId="3" fontId="0" fillId="4" borderId="19" xfId="55" applyNumberFormat="1" applyFont="1" applyFill="1" applyBorder="1" applyAlignment="1" applyProtection="1">
      <alignment/>
      <protection locked="0"/>
    </xf>
    <xf numFmtId="0" fontId="9" fillId="32" borderId="42" xfId="55" applyFill="1" applyBorder="1" applyAlignment="1" applyProtection="1">
      <alignment horizontal="left"/>
      <protection locked="0"/>
    </xf>
    <xf numFmtId="0" fontId="0" fillId="32" borderId="27" xfId="0" applyFont="1" applyFill="1" applyBorder="1" applyAlignment="1" applyProtection="1">
      <alignment horizontal="left"/>
      <protection locked="0"/>
    </xf>
    <xf numFmtId="3" fontId="0" fillId="33" borderId="21" xfId="55" applyNumberFormat="1" applyFont="1" applyFill="1" applyBorder="1" applyAlignment="1" applyProtection="1">
      <alignment/>
      <protection locked="0"/>
    </xf>
    <xf numFmtId="3" fontId="0" fillId="33" borderId="19" xfId="55" applyNumberFormat="1" applyFont="1" applyFill="1" applyBorder="1" applyAlignment="1" applyProtection="1">
      <alignment/>
      <protection locked="0"/>
    </xf>
    <xf numFmtId="0" fontId="0" fillId="32" borderId="33" xfId="55" applyFont="1" applyFill="1" applyBorder="1" applyAlignment="1" applyProtection="1">
      <alignment/>
      <protection locked="0"/>
    </xf>
    <xf numFmtId="0" fontId="0" fillId="32" borderId="13" xfId="55" applyFont="1" applyFill="1" applyBorder="1" applyAlignment="1" applyProtection="1">
      <alignment/>
      <protection locked="0"/>
    </xf>
    <xf numFmtId="3" fontId="0" fillId="33" borderId="30" xfId="0" applyNumberFormat="1" applyFont="1" applyFill="1" applyBorder="1" applyAlignment="1" applyProtection="1">
      <alignment/>
      <protection locked="0"/>
    </xf>
    <xf numFmtId="3" fontId="0" fillId="33" borderId="29" xfId="55" applyNumberFormat="1" applyFont="1" applyFill="1" applyBorder="1" applyAlignment="1" applyProtection="1">
      <alignment/>
      <protection locked="0"/>
    </xf>
    <xf numFmtId="0" fontId="0" fillId="33" borderId="20" xfId="55" applyFont="1" applyFill="1" applyBorder="1" applyAlignment="1" applyProtection="1">
      <alignment/>
      <protection locked="0"/>
    </xf>
    <xf numFmtId="0" fontId="0" fillId="33" borderId="28" xfId="55" applyFont="1" applyFill="1" applyBorder="1" applyAlignment="1" applyProtection="1">
      <alignment/>
      <protection locked="0"/>
    </xf>
    <xf numFmtId="0" fontId="5" fillId="33" borderId="20" xfId="44" applyFill="1" applyBorder="1" applyAlignment="1" applyProtection="1">
      <alignment/>
      <protection locked="0"/>
    </xf>
    <xf numFmtId="0" fontId="0" fillId="33" borderId="28" xfId="0" applyFill="1" applyBorder="1" applyAlignment="1" applyProtection="1">
      <alignment horizontal="left"/>
      <protection locked="0"/>
    </xf>
    <xf numFmtId="0" fontId="0" fillId="32" borderId="13" xfId="0" applyFill="1" applyBorder="1" applyAlignment="1" applyProtection="1">
      <alignment/>
      <protection locked="0"/>
    </xf>
    <xf numFmtId="0" fontId="1" fillId="32" borderId="40" xfId="0" applyFont="1" applyFill="1" applyBorder="1" applyAlignment="1">
      <alignment wrapText="1"/>
    </xf>
    <xf numFmtId="0" fontId="0" fillId="0" borderId="30" xfId="0" applyBorder="1" applyAlignment="1">
      <alignment/>
    </xf>
    <xf numFmtId="0" fontId="1" fillId="32" borderId="54" xfId="0" applyFont="1" applyFill="1" applyBorder="1" applyAlignment="1">
      <alignment wrapText="1"/>
    </xf>
    <xf numFmtId="0" fontId="0" fillId="0" borderId="24" xfId="0" applyBorder="1" applyAlignment="1">
      <alignment wrapText="1"/>
    </xf>
  </cellXfs>
  <cellStyles count="56">
    <cellStyle name="Normal" xfId="0"/>
    <cellStyle name="RowLevel_0" xfId="1"/>
    <cellStyle name="ColLevel_0" xfId="2"/>
    <cellStyle name="RowLevel_1" xfId="3"/>
    <cellStyle name="RowLevel_2" xfId="5"/>
    <cellStyle name="RowLevel_3" xfId="7"/>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Hyperlink 2"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Remarque" xfId="54"/>
    <cellStyle name="RowLevel_2 2" xfId="55"/>
    <cellStyle name="Sortie" xfId="56"/>
    <cellStyle name="Texte explicatif" xfId="57"/>
    <cellStyle name="Titre " xfId="58"/>
    <cellStyle name="Titre 1" xfId="59"/>
    <cellStyle name="Titre 2" xfId="60"/>
    <cellStyle name="Titre 3" xfId="61"/>
    <cellStyle name="Titre 4" xfId="62"/>
    <cellStyle name="Total" xfId="63"/>
    <cellStyle name="Vérification de cellul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inspire.geoportal.lu/geoportal" TargetMode="External" /><Relationship Id="rId2" Type="http://schemas.openxmlformats.org/officeDocument/2006/relationships/hyperlink" Target="http://ws.geoportail.lu/geonetwork/srv/en/csw?service=CSW&amp;request=GetCapabilities" TargetMode="External" /><Relationship Id="rId3" Type="http://schemas.openxmlformats.org/officeDocument/2006/relationships/hyperlink" Target="http://ws.geoportail.lu/geonetwork" TargetMode="External" /><Relationship Id="rId4" Type="http://schemas.openxmlformats.org/officeDocument/2006/relationships/hyperlink" Target="http://inspire.geoportal.lu/geoportal/csw/discovery?service=CSW&amp;request=getCapabilities" TargetMode="External" /><Relationship Id="rId5" Type="http://schemas.openxmlformats.org/officeDocument/2006/relationships/hyperlink" Target="http://ws.geoportal.lu/1000k?service=WMS&amp;request=getCapabilities" TargetMode="External" /><Relationship Id="rId6" Type="http://schemas.openxmlformats.org/officeDocument/2006/relationships/hyperlink" Target="http://ws.geoportal.lu/250k?service=WMS&amp;request=getCapabilities" TargetMode="External" /><Relationship Id="rId7" Type="http://schemas.openxmlformats.org/officeDocument/2006/relationships/hyperlink" Target="http://ws.geoportal.lu/natura2000?service=WMS&amp;request=getCapabilities" TargetMode="External" /><Relationship Id="rId8" Type="http://schemas.openxmlformats.org/officeDocument/2006/relationships/hyperlink" Target="http://ws.geoportal.lu/vtt_preizerdaul?service=WMS&amp;request=getCapabilities" TargetMode="External" /><Relationship Id="rId9" Type="http://schemas.openxmlformats.org/officeDocument/2006/relationships/hyperlink" Target="http://wsetat.geoportal.lu/1000k?service=WMS&amp;request=getCapabilities" TargetMode="External" /><Relationship Id="rId10" Type="http://schemas.openxmlformats.org/officeDocument/2006/relationships/hyperlink" Target="http://wsetat.geoportal.lu/100k?service=WMS&amp;request=getCapabilities" TargetMode="External" /><Relationship Id="rId11" Type="http://schemas.openxmlformats.org/officeDocument/2006/relationships/hyperlink" Target="http://wsetat.geoportal.lu/1907_CAHANSEN?service=WMS&amp;request=getCapabilities" TargetMode="External" /><Relationship Id="rId12" Type="http://schemas.openxmlformats.org/officeDocument/2006/relationships/hyperlink" Target="http://wsetat.geoportal.lu/1927_CAHANSEN?service=WMS&amp;request=getCapabilities" TargetMode="External" /><Relationship Id="rId13" Type="http://schemas.openxmlformats.org/officeDocument/2006/relationships/hyperlink" Target="http://wsetat.geoportal.lu/250k?service=WMS&amp;request=getCapabilities" TargetMode="External" /><Relationship Id="rId14" Type="http://schemas.openxmlformats.org/officeDocument/2006/relationships/hyperlink" Target="http://wsetat.geoportal.lu/50k?service=WMS&amp;request=getCapabilities" TargetMode="External" /><Relationship Id="rId15" Type="http://schemas.openxmlformats.org/officeDocument/2006/relationships/hyperlink" Target="http://wsetat.geoportal.lu/act_topo_20k?service=WMS&amp;request=getCapabilities" TargetMode="External" /><Relationship Id="rId16" Type="http://schemas.openxmlformats.org/officeDocument/2006/relationships/hyperlink" Target="http://wsetat.geoportal.lu/auto?service=WMS&amp;request=getCapabilities" TargetMode="External" /><Relationship Id="rId17" Type="http://schemas.openxmlformats.org/officeDocument/2006/relationships/hyperlink" Target="http://wsetat.geoportal.lu/auto_topo?service=WMS&amp;request=getCapabilities" TargetMode="External" /><Relationship Id="rId18" Type="http://schemas.openxmlformats.org/officeDocument/2006/relationships/hyperlink" Target="http://wsetat.geoportal.lu/bd100?service=WMS&amp;request=getCapabilities" TargetMode="External" /><Relationship Id="rId19" Type="http://schemas.openxmlformats.org/officeDocument/2006/relationships/hyperlink" Target="http://wsetat.geoportal.lu/bd50?service=WMS&amp;request=getCapabilities" TargetMode="External" /><Relationship Id="rId20" Type="http://schemas.openxmlformats.org/officeDocument/2006/relationships/hyperlink" Target="http://wsetat.geoportal.lu/bdltc?service=WMS&amp;request=getCapabilities" TargetMode="External" /><Relationship Id="rId21" Type="http://schemas.openxmlformats.org/officeDocument/2006/relationships/hyperlink" Target="http://wsetat.geoportal.lu/ca1952?service=WMS&amp;request=getCapabilities" TargetMode="External" /><Relationship Id="rId22" Type="http://schemas.openxmlformats.org/officeDocument/2006/relationships/hyperlink" Target="http://wsetat.geoportal.lu/ca1964?service=WMS&amp;request=getCapabilities" TargetMode="External" /><Relationship Id="rId23" Type="http://schemas.openxmlformats.org/officeDocument/2006/relationships/hyperlink" Target="http://wsetat.geoportal.lu/ca1979?service=WMS&amp;request=getCapabilities" TargetMode="External" /><Relationship Id="rId24" Type="http://schemas.openxmlformats.org/officeDocument/2006/relationships/hyperlink" Target="http://wsetat.geoportal.lu/crt20topo?service=WMS&amp;request=getCapabilities" TargetMode="External" /><Relationship Id="rId25" Type="http://schemas.openxmlformats.org/officeDocument/2006/relationships/hyperlink" Target="http://wsetat.geoportal.lu/crt20tour?service=WMS&amp;request=getCapabilities" TargetMode="External" /><Relationship Id="rId26" Type="http://schemas.openxmlformats.org/officeDocument/2006/relationships/hyperlink" Target="http://wsetat.geoportal.lu/fonds_du_logement?service=WMS&amp;request=getCapabilities" TargetMode="External" /><Relationship Id="rId27" Type="http://schemas.openxmlformats.org/officeDocument/2006/relationships/hyperlink" Target="http://wsetat.geoportal.lu/MS_BD100?service=WMS&amp;request=getCapabilities" TargetMode="External" /><Relationship Id="rId28" Type="http://schemas.openxmlformats.org/officeDocument/2006/relationships/hyperlink" Target="http://wsetat.geoportal.lu/MS_BD50?service=WMS&amp;request=getCapabilities" TargetMode="External" /><Relationship Id="rId29" Type="http://schemas.openxmlformats.org/officeDocument/2006/relationships/hyperlink" Target="http://wsetat.geoportal.lu/MS_BDLTC?service=WMS&amp;request=getCapabilities" TargetMode="External" /><Relationship Id="rId30" Type="http://schemas.openxmlformats.org/officeDocument/2006/relationships/hyperlink" Target="http://wsetat.geoportal.lu/MS_PCN?service=WMS&amp;request=getCapabilities" TargetMode="External" /><Relationship Id="rId31" Type="http://schemas.openxmlformats.org/officeDocument/2006/relationships/hyperlink" Target="http://wsetat.geoportal.lu/natura2000?service=WMS&amp;request=getCapabilities" TargetMode="External" /><Relationship Id="rId32" Type="http://schemas.openxmlformats.org/officeDocument/2006/relationships/hyperlink" Target="http://wsetat.geoportal.lu/ortho_2004?service=WMS&amp;request=getCapabilities" TargetMode="External" /><Relationship Id="rId33" Type="http://schemas.openxmlformats.org/officeDocument/2006/relationships/hyperlink" Target="http://wsetat.geoportal.lu/ortho_2007_irc?service=WMS&amp;request=getCapabilities" TargetMode="External" /><Relationship Id="rId34" Type="http://schemas.openxmlformats.org/officeDocument/2006/relationships/hyperlink" Target="http://wsetat.geoportal.lu/ortho_2007_rvb?service=WMS&amp;request=getCapabilities" TargetMode="External" /><Relationship Id="rId35" Type="http://schemas.openxmlformats.org/officeDocument/2006/relationships/hyperlink" Target="http://wsetat.geoportal.lu/parcelles_inst_pub?service=WMS&amp;request=getCapabilities" TargetMode="External" /><Relationship Id="rId36" Type="http://schemas.openxmlformats.org/officeDocument/2006/relationships/hyperlink" Target="http://wsetat.geoportal.lu/pcn?service=WMS&amp;request=getCapabilities" TargetMode="External" /><Relationship Id="rId37" Type="http://schemas.openxmlformats.org/officeDocument/2006/relationships/hyperlink" Target="http://wsetat.geoportal.lu/TOPO25K1954C24?service=WMS&amp;request=getCapabilities" TargetMode="External" /><Relationship Id="rId38" Type="http://schemas.openxmlformats.org/officeDocument/2006/relationships/hyperlink" Target="http://wsetat.geoportal.lu/vtt_preizerdaul?service=WMS&amp;request=getCapabilities" TargetMode="External" /><Relationship Id="rId39" Type="http://schemas.openxmlformats.org/officeDocument/2006/relationships/hyperlink" Target="http://wssec.geoportal.lu/1000k?service=WMS&amp;request=getCapabilities" TargetMode="External" /><Relationship Id="rId40" Type="http://schemas.openxmlformats.org/officeDocument/2006/relationships/hyperlink" Target="http://wssec.geoportal.lu/100k?service=WMS&amp;request=getCapabilities" TargetMode="External" /><Relationship Id="rId41" Type="http://schemas.openxmlformats.org/officeDocument/2006/relationships/hyperlink" Target="http://wssec.geoportal.lu/250k?service=WMS&amp;request=getCapabilities" TargetMode="External" /><Relationship Id="rId42" Type="http://schemas.openxmlformats.org/officeDocument/2006/relationships/hyperlink" Target="http://wssec.geoportal.lu/50k?service=WMS&amp;request=getCapabilities" TargetMode="External" /><Relationship Id="rId43" Type="http://schemas.openxmlformats.org/officeDocument/2006/relationships/hyperlink" Target="http://wssec.geoportal.lu/act_topo_20k?service=WMS&amp;request=getCapabilities" TargetMode="External" /><Relationship Id="rId44" Type="http://schemas.openxmlformats.org/officeDocument/2006/relationships/hyperlink" Target="http://wssec.geoportal.lu/auto?service=WMS&amp;request=getCapabilities" TargetMode="External" /><Relationship Id="rId45" Type="http://schemas.openxmlformats.org/officeDocument/2006/relationships/hyperlink" Target="http://wssec.geoportal.lu/auto_topo?service=WMS&amp;request=getCapabilities" TargetMode="External" /><Relationship Id="rId46" Type="http://schemas.openxmlformats.org/officeDocument/2006/relationships/hyperlink" Target="http://wssec.geoportal.lu/bd100?service=WMS&amp;request=getCapabilities" TargetMode="External" /><Relationship Id="rId47" Type="http://schemas.openxmlformats.org/officeDocument/2006/relationships/hyperlink" Target="http://wssec.geoportal.lu/bd50?service=WMS&amp;request=getCapabilities" TargetMode="External" /><Relationship Id="rId48" Type="http://schemas.openxmlformats.org/officeDocument/2006/relationships/hyperlink" Target="http://wssec.geoportal.lu/bdltc?service=WMS&amp;request=getCapabilities" TargetMode="External" /><Relationship Id="rId49" Type="http://schemas.openxmlformats.org/officeDocument/2006/relationships/hyperlink" Target="http://wssec.geoportal.lu/crt20topo?service=WMS&amp;request=getCapabilities" TargetMode="External" /><Relationship Id="rId50" Type="http://schemas.openxmlformats.org/officeDocument/2006/relationships/hyperlink" Target="http://wssec.geoportal.lu/crt20tour?service=WMS&amp;request=getCapabilities" TargetMode="External" /><Relationship Id="rId51" Type="http://schemas.openxmlformats.org/officeDocument/2006/relationships/hyperlink" Target="http://wssec.geoportal.lu/MS_BD100?service=WMS&amp;request=getCapabilities" TargetMode="External" /><Relationship Id="rId52" Type="http://schemas.openxmlformats.org/officeDocument/2006/relationships/hyperlink" Target="http://wssec.geoportal.lu/ms_bd50?service=WMS&amp;request=getCapabilities" TargetMode="External" /><Relationship Id="rId53" Type="http://schemas.openxmlformats.org/officeDocument/2006/relationships/hyperlink" Target="http://wssec.geoportal.lu/ms_bdltc?service=WMS&amp;request=getCapabilities" TargetMode="External" /><Relationship Id="rId54" Type="http://schemas.openxmlformats.org/officeDocument/2006/relationships/hyperlink" Target="http://wssec.geoportal.lu/ms_pcn?service=WMS&amp;request=getCapabilities" TargetMode="External" /><Relationship Id="rId55" Type="http://schemas.openxmlformats.org/officeDocument/2006/relationships/hyperlink" Target="http://wssec.geoportal.lu/natura2000?service=WMS&amp;request=getCapabilities" TargetMode="External" /><Relationship Id="rId56" Type="http://schemas.openxmlformats.org/officeDocument/2006/relationships/hyperlink" Target="http://wssec.geoportal.lu/ortho_2004?service=WMS&amp;request=getCapabilities" TargetMode="External" /><Relationship Id="rId57" Type="http://schemas.openxmlformats.org/officeDocument/2006/relationships/hyperlink" Target="http://wssec.geoportal.lu/ortho_2007_irc?service=WMS&amp;request=getCapabilities" TargetMode="External" /><Relationship Id="rId58" Type="http://schemas.openxmlformats.org/officeDocument/2006/relationships/hyperlink" Target="http://wssec.geoportal.lu/ortho_2007_rvb?service=WMS&amp;request=getCapabilities" TargetMode="External" /><Relationship Id="rId59" Type="http://schemas.openxmlformats.org/officeDocument/2006/relationships/hyperlink" Target="http://wssec.geoportal.lu/parcelles_inst_pub?service=WMS&amp;request=getCapabilities" TargetMode="External" /><Relationship Id="rId60" Type="http://schemas.openxmlformats.org/officeDocument/2006/relationships/hyperlink" Target="http://wssec.geoportal.lu/pcn?service=WMS&amp;request=getCapabilities" TargetMode="External" /><Relationship Id="rId61" Type="http://schemas.openxmlformats.org/officeDocument/2006/relationships/hyperlink" Target="http://wssec.geoportal.lu/pl5?service=WMS&amp;request=getCapabilities" TargetMode="External" /><Relationship Id="rId62" Type="http://schemas.openxmlformats.org/officeDocument/2006/relationships/hyperlink" Target="http://wssec.geoportal.lu/vtt_preizerdaul?service=WMS&amp;request=getCapabilities" TargetMode="External" /><Relationship Id="rId63" Type="http://schemas.openxmlformats.org/officeDocument/2006/relationships/hyperlink" Target="http://wssec.geoportal.lu/ortho_2010?service=WMS&amp;request=getCapabilities" TargetMode="External" /><Relationship Id="rId64" Type="http://schemas.openxmlformats.org/officeDocument/2006/relationships/hyperlink" Target="http://wssec.geoportal.lu/limadmin?service=WMS&amp;request=getCapabilities" TargetMode="External" /><Relationship Id="rId65" Type="http://schemas.openxmlformats.org/officeDocument/2006/relationships/hyperlink" Target="http://wsetat.geoportal.lu/ortho_2010?service=WMS&amp;request=getCapabilities" TargetMode="External" /><Relationship Id="rId66" Type="http://schemas.openxmlformats.org/officeDocument/2006/relationships/hyperlink" Target="http://wsetat.geoportal.lu/limadmin?service=WMS&amp;request=getCapabilities" TargetMode="External" /><Relationship Id="rId67" Type="http://schemas.openxmlformats.org/officeDocument/2006/relationships/hyperlink" Target="http://ws.geoportal.lu/eau?service=WMS&amp;request=getCapabilities" TargetMode="External" /><Relationship Id="rId68" Type="http://schemas.openxmlformats.org/officeDocument/2006/relationships/hyperlink" Target="http://map.geoportal.lu/" TargetMode="External" /><Relationship Id="rId69" Type="http://schemas.openxmlformats.org/officeDocument/2006/relationships/hyperlink" Target="http://www.geoportal.lu/" TargetMode="External" /><Relationship Id="rId70" Type="http://schemas.openxmlformats.org/officeDocument/2006/relationships/hyperlink" Target="http://wsinspire.geoportal.lu/arcgis/rest/services/inspire/au/MapServer/exts/InspireView/ENG/service?request=getCapabilities&amp;service=WMS" TargetMode="External" /><Relationship Id="rId71" Type="http://schemas.openxmlformats.org/officeDocument/2006/relationships/hyperlink" Target="http://wsinspire.geoportal.lu/arcgis/services/inspire/GE/MapServer/WMSServer?request=getCapabilities&amp;service=WMS" TargetMode="External" /><Relationship Id="rId72" Type="http://schemas.openxmlformats.org/officeDocument/2006/relationships/hyperlink" Target="http://wsinspire.geoportal.lu/arcgis/rest/services/inspire/hy/MapServer/exts/InspireView/ENG/service?request=getCapabilities&amp;service=WMS" TargetMode="External" /><Relationship Id="rId73" Type="http://schemas.openxmlformats.org/officeDocument/2006/relationships/hyperlink" Target="http://wsinspire.geoportal.lu/arcgis/services/inspire/LC/MapServer/WMSServer?request=getCapabilities&amp;service=WMS" TargetMode="External" /><Relationship Id="rId74" Type="http://schemas.openxmlformats.org/officeDocument/2006/relationships/hyperlink" Target="http://wsinspire.geoportal.lu/arcgis/services/inspire/OI/MapServer/WMSServer?request=getCapabilities&amp;service=WMS" TargetMode="External" /><Relationship Id="rId75" Type="http://schemas.openxmlformats.org/officeDocument/2006/relationships/hyperlink" Target="http://wsinspire.geoportal.lu/arcgis/rest/services/inspire/tn/MapServer/exts/InspireView/ENG/service?request=getCapabilities&amp;service=WMS" TargetMode="External" /><Relationship Id="rId76" Type="http://schemas.openxmlformats.org/officeDocument/2006/relationships/hyperlink" Target="http://ws.geoportal.lu/eau" TargetMode="External" /><Relationship Id="rId77" Type="http://schemas.openxmlformats.org/officeDocument/2006/relationships/hyperlink" Target="http://wsetat.geoportal.lu/vtt_preizerdaul?service=WMS&amp;request=getCapabilities" TargetMode="External" /><Relationship Id="rId78" Type="http://schemas.openxmlformats.org/officeDocument/2006/relationships/hyperlink" Target="http://ws.geoportal.lu/eau?service=WMS&amp;request=getCapabilities" TargetMode="External" /><Relationship Id="rId79" Type="http://schemas.openxmlformats.org/officeDocument/2006/relationships/hyperlink" Target="http://wssec.geoportal.lu/vtt_preizerdaul?service=WMS&amp;request=getCapabilities" TargetMode="External" /><Relationship Id="rId80" Type="http://schemas.openxmlformats.org/officeDocument/2006/relationships/hyperlink" Target="http://wssec.geoportal.lu/vtt_preizerdaul?service=WMS&amp;request=getCapabilities" TargetMode="External" /><Relationship Id="rId81" Type="http://schemas.openxmlformats.org/officeDocument/2006/relationships/comments" Target="../comments2.xml" /><Relationship Id="rId8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ssec.geoportal.lu/bdltc?service=WMS&amp;request=getCapabilities"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Hoja1"/>
  <dimension ref="A1:D22"/>
  <sheetViews>
    <sheetView workbookViewId="0" topLeftCell="A1">
      <selection activeCell="A22" sqref="A22"/>
    </sheetView>
  </sheetViews>
  <sheetFormatPr defaultColWidth="8.8515625" defaultRowHeight="12.75"/>
  <cols>
    <col min="1" max="1" width="35.00390625" style="0" customWidth="1"/>
    <col min="2" max="2" width="36.421875" style="0" customWidth="1"/>
    <col min="3" max="3" width="107.7109375" style="0" customWidth="1"/>
    <col min="4" max="4" width="81.7109375" style="0" customWidth="1"/>
  </cols>
  <sheetData>
    <row r="1" spans="1:4" ht="16.5">
      <c r="A1" s="437" t="s">
        <v>253</v>
      </c>
      <c r="B1" s="440"/>
      <c r="C1" s="442"/>
      <c r="D1" s="443"/>
    </row>
    <row r="2" spans="1:4" ht="16.5">
      <c r="A2" s="438" t="s">
        <v>254</v>
      </c>
      <c r="B2" s="126"/>
      <c r="C2" s="444" t="s">
        <v>275</v>
      </c>
      <c r="D2" s="445" t="s">
        <v>258</v>
      </c>
    </row>
    <row r="3" spans="1:4" ht="16.5">
      <c r="A3" s="438" t="s">
        <v>255</v>
      </c>
      <c r="B3" s="126"/>
      <c r="C3" s="446"/>
      <c r="D3" s="446"/>
    </row>
    <row r="4" spans="1:4" ht="16.5">
      <c r="A4" s="438" t="s">
        <v>256</v>
      </c>
      <c r="B4" s="126"/>
      <c r="C4" s="446"/>
      <c r="D4" s="446"/>
    </row>
    <row r="5" spans="1:4" ht="24.75" thickBot="1">
      <c r="A5" s="439" t="s">
        <v>257</v>
      </c>
      <c r="B5" s="441"/>
      <c r="C5" s="447" t="s">
        <v>260</v>
      </c>
      <c r="D5" s="443" t="s">
        <v>259</v>
      </c>
    </row>
    <row r="7" ht="12.75" thickBot="1"/>
    <row r="8" ht="24.75" thickBot="1">
      <c r="C8" s="449" t="s">
        <v>274</v>
      </c>
    </row>
    <row r="9" ht="12.75" thickBot="1">
      <c r="C9" s="143"/>
    </row>
    <row r="10" ht="12.75" thickBot="1">
      <c r="C10" s="450" t="s">
        <v>261</v>
      </c>
    </row>
    <row r="11" ht="12">
      <c r="C11" s="143" t="s">
        <v>262</v>
      </c>
    </row>
    <row r="12" ht="12">
      <c r="C12" s="143" t="s">
        <v>263</v>
      </c>
    </row>
    <row r="13" ht="12">
      <c r="C13" s="143" t="s">
        <v>264</v>
      </c>
    </row>
    <row r="14" ht="12">
      <c r="C14" s="143" t="s">
        <v>265</v>
      </c>
    </row>
    <row r="15" ht="12">
      <c r="C15" s="143" t="s">
        <v>266</v>
      </c>
    </row>
    <row r="16" ht="12">
      <c r="C16" s="143" t="s">
        <v>267</v>
      </c>
    </row>
    <row r="17" ht="12">
      <c r="C17" s="143" t="s">
        <v>268</v>
      </c>
    </row>
    <row r="18" ht="12">
      <c r="C18" s="143" t="s">
        <v>269</v>
      </c>
    </row>
    <row r="19" ht="12">
      <c r="C19" s="143" t="s">
        <v>270</v>
      </c>
    </row>
    <row r="20" ht="12">
      <c r="C20" s="143" t="s">
        <v>271</v>
      </c>
    </row>
    <row r="21" ht="12">
      <c r="C21" s="143" t="s">
        <v>272</v>
      </c>
    </row>
    <row r="22" ht="12.75" thickBot="1">
      <c r="C22" s="448" t="s">
        <v>273</v>
      </c>
    </row>
  </sheetData>
  <sheetProtection/>
  <hyperlinks>
    <hyperlink ref="D2" r:id="rId1" display="http://publications.europa.eu/code/pdf/370000en.htm"/>
  </hyperlink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codeName="Hoja2">
    <pageSetUpPr fitToPage="1"/>
  </sheetPr>
  <dimension ref="A1:V519"/>
  <sheetViews>
    <sheetView tabSelected="1" zoomScale="90" zoomScaleNormal="90" workbookViewId="0" topLeftCell="A1">
      <pane xSplit="5" ySplit="8" topLeftCell="H286" activePane="bottomRight" state="frozen"/>
      <selection pane="topLeft" activeCell="A1" sqref="A1"/>
      <selection pane="topRight" activeCell="K1" sqref="K1"/>
      <selection pane="bottomLeft" activeCell="A9" sqref="A9"/>
      <selection pane="bottomRight" activeCell="P294" sqref="P294"/>
    </sheetView>
  </sheetViews>
  <sheetFormatPr defaultColWidth="9.140625" defaultRowHeight="12.75" outlineLevelRow="3" outlineLevelCol="1"/>
  <cols>
    <col min="1" max="1" width="8.8515625" style="279" customWidth="1" outlineLevel="1"/>
    <col min="2" max="2" width="22.140625" style="280" customWidth="1" outlineLevel="1"/>
    <col min="3" max="3" width="19.421875" style="279" customWidth="1" outlineLevel="1"/>
    <col min="4" max="4" width="22.7109375" style="279" customWidth="1" outlineLevel="1"/>
    <col min="5" max="5" width="15.00390625" style="278" customWidth="1"/>
    <col min="6" max="6" width="9.00390625" style="279" customWidth="1"/>
    <col min="7" max="7" width="10.421875" style="279" customWidth="1"/>
    <col min="8" max="8" width="12.00390625" style="279" customWidth="1"/>
    <col min="9" max="9" width="11.140625" style="279" customWidth="1"/>
    <col min="10" max="10" width="8.421875" style="279" customWidth="1"/>
    <col min="11" max="11" width="9.140625" style="279" customWidth="1"/>
    <col min="12" max="12" width="9.8515625" style="279" customWidth="1"/>
    <col min="13" max="13" width="9.00390625" style="279" customWidth="1"/>
    <col min="14" max="14" width="8.8515625" style="279" customWidth="1"/>
    <col min="15" max="15" width="9.7109375" style="279" customWidth="1"/>
    <col min="16" max="16" width="9.8515625" style="279" customWidth="1"/>
    <col min="17" max="17" width="10.7109375" style="279" bestFit="1" customWidth="1"/>
    <col min="18" max="18" width="14.421875" style="279" customWidth="1"/>
    <col min="19" max="19" width="23.00390625" style="279" customWidth="1"/>
    <col min="20" max="20" width="18.28125" style="279" customWidth="1"/>
    <col min="21" max="21" width="9.140625" style="279" customWidth="1"/>
    <col min="22" max="22" width="59.7109375" style="279" bestFit="1" customWidth="1"/>
    <col min="23" max="16384" width="9.140625" style="279" customWidth="1"/>
  </cols>
  <sheetData>
    <row r="1" spans="1:20" s="283" customFormat="1" ht="15.75">
      <c r="A1" s="298"/>
      <c r="B1" s="299"/>
      <c r="C1" s="299"/>
      <c r="D1" s="300" t="s">
        <v>65</v>
      </c>
      <c r="E1" s="301"/>
      <c r="F1" s="302" t="s">
        <v>2</v>
      </c>
      <c r="G1" s="303"/>
      <c r="H1" s="304" t="s">
        <v>67</v>
      </c>
      <c r="I1" s="305"/>
      <c r="J1" s="305"/>
      <c r="K1" s="306"/>
      <c r="L1" s="307" t="s">
        <v>68</v>
      </c>
      <c r="M1" s="308"/>
      <c r="N1" s="308"/>
      <c r="O1" s="308"/>
      <c r="P1" s="308"/>
      <c r="Q1" s="308"/>
      <c r="R1" s="551" t="s">
        <v>248</v>
      </c>
      <c r="S1" s="553" t="s">
        <v>249</v>
      </c>
      <c r="T1" s="551" t="s">
        <v>250</v>
      </c>
    </row>
    <row r="2" spans="1:20" s="284" customFormat="1" ht="47.25" customHeight="1">
      <c r="A2" s="309" t="s">
        <v>171</v>
      </c>
      <c r="B2" s="187"/>
      <c r="C2" s="187"/>
      <c r="D2" s="232" t="s">
        <v>66</v>
      </c>
      <c r="E2" s="234"/>
      <c r="F2" s="144" t="s">
        <v>1</v>
      </c>
      <c r="G2" s="144" t="s">
        <v>3</v>
      </c>
      <c r="H2" s="167"/>
      <c r="I2" s="59"/>
      <c r="J2" s="67" t="s">
        <v>154</v>
      </c>
      <c r="K2" s="127" t="s">
        <v>3</v>
      </c>
      <c r="L2" s="151" t="s">
        <v>4</v>
      </c>
      <c r="M2" s="58"/>
      <c r="N2" s="3"/>
      <c r="O2" s="151" t="s">
        <v>46</v>
      </c>
      <c r="P2" s="151" t="s">
        <v>5</v>
      </c>
      <c r="Q2" s="58" t="s">
        <v>3</v>
      </c>
      <c r="R2" s="552"/>
      <c r="S2" s="554"/>
      <c r="T2" s="552"/>
    </row>
    <row r="3" spans="1:20" s="285" customFormat="1" ht="6.75" customHeight="1" outlineLevel="1">
      <c r="A3" s="310"/>
      <c r="B3" s="208"/>
      <c r="C3" s="208"/>
      <c r="D3" s="209"/>
      <c r="E3" s="235"/>
      <c r="F3" s="210"/>
      <c r="G3" s="210"/>
      <c r="H3" s="211"/>
      <c r="I3" s="211"/>
      <c r="J3" s="212"/>
      <c r="K3" s="210"/>
      <c r="L3" s="213"/>
      <c r="M3" s="214"/>
      <c r="N3" s="215"/>
      <c r="O3" s="216"/>
      <c r="P3" s="210"/>
      <c r="Q3" s="375"/>
      <c r="R3" s="391"/>
      <c r="S3" s="339"/>
      <c r="T3" s="352"/>
    </row>
    <row r="4" spans="1:20" s="286" customFormat="1" ht="12.75" outlineLevel="1">
      <c r="A4" s="311"/>
      <c r="B4" s="28"/>
      <c r="C4" s="28"/>
      <c r="D4" s="120"/>
      <c r="E4" s="236" t="s">
        <v>59</v>
      </c>
      <c r="F4" s="146" t="s">
        <v>36</v>
      </c>
      <c r="G4" s="130" t="s">
        <v>37</v>
      </c>
      <c r="H4" s="29" t="s">
        <v>35</v>
      </c>
      <c r="I4" s="91"/>
      <c r="J4" s="69" t="s">
        <v>50</v>
      </c>
      <c r="K4" s="130" t="s">
        <v>51</v>
      </c>
      <c r="L4" s="153" t="s">
        <v>58</v>
      </c>
      <c r="M4" s="29"/>
      <c r="N4" s="27" t="s">
        <v>35</v>
      </c>
      <c r="O4" s="97" t="s">
        <v>62</v>
      </c>
      <c r="P4" s="130" t="s">
        <v>49</v>
      </c>
      <c r="Q4" s="91" t="s">
        <v>48</v>
      </c>
      <c r="R4" s="392"/>
      <c r="S4" s="340"/>
      <c r="T4" s="353"/>
    </row>
    <row r="5" spans="1:20" s="287" customFormat="1" ht="12.75" outlineLevel="1">
      <c r="A5" s="312"/>
      <c r="B5" s="12"/>
      <c r="C5" s="12"/>
      <c r="D5" s="15"/>
      <c r="E5" s="237" t="s">
        <v>60</v>
      </c>
      <c r="F5" s="131">
        <f>IF(F7&gt;0,F6/F7,0)</f>
        <v>0.9756838905775076</v>
      </c>
      <c r="G5" s="131">
        <f>IF(G7&gt;0,G6/G7,0)</f>
        <v>0.9756838905775076</v>
      </c>
      <c r="H5" s="17" t="s">
        <v>35</v>
      </c>
      <c r="I5" s="92"/>
      <c r="J5" s="70">
        <f>IF(J7&gt;0,J6/J7,0)</f>
        <v>1</v>
      </c>
      <c r="K5" s="131">
        <f>IF(K7&gt;0,K6/K7,0)</f>
        <v>0</v>
      </c>
      <c r="L5" s="131">
        <f>IF(L7&gt;0,L6/L7,0)</f>
        <v>0.9300911854103343</v>
      </c>
      <c r="M5" s="64"/>
      <c r="N5" s="14"/>
      <c r="O5" s="98">
        <f>IF(O7&gt;0,O6/O7,0)</f>
        <v>0.9255813953488372</v>
      </c>
      <c r="P5" s="163">
        <f>IF(P7&gt;0,P6/P7,0)</f>
        <v>706397.2</v>
      </c>
      <c r="Q5" s="368">
        <f>IF(Q7&gt;0,Q6/Q7,0)</f>
        <v>1.4</v>
      </c>
      <c r="R5" s="393"/>
      <c r="S5" s="341"/>
      <c r="T5" s="354"/>
    </row>
    <row r="6" spans="1:20" s="287" customFormat="1" ht="12.75" outlineLevel="1">
      <c r="A6" s="312"/>
      <c r="B6" s="12"/>
      <c r="C6" s="12"/>
      <c r="D6" s="15"/>
      <c r="E6" s="240" t="s">
        <v>178</v>
      </c>
      <c r="F6" s="163">
        <f>F17+F279</f>
        <v>321</v>
      </c>
      <c r="G6" s="163">
        <f>G17+G279</f>
        <v>321</v>
      </c>
      <c r="H6" s="17" t="s">
        <v>35</v>
      </c>
      <c r="I6" s="92"/>
      <c r="J6" s="263">
        <f>I17</f>
        <v>555990</v>
      </c>
      <c r="K6" s="163">
        <f>K17</f>
        <v>0</v>
      </c>
      <c r="L6" s="163">
        <f>L17+L279</f>
        <v>306</v>
      </c>
      <c r="M6" s="267"/>
      <c r="N6" s="268"/>
      <c r="O6" s="263">
        <f>O17</f>
        <v>199</v>
      </c>
      <c r="P6" s="193">
        <f>P279</f>
        <v>7063972</v>
      </c>
      <c r="Q6" s="383">
        <f>Q279</f>
        <v>14</v>
      </c>
      <c r="R6" s="394"/>
      <c r="S6" s="341"/>
      <c r="T6" s="354"/>
    </row>
    <row r="7" spans="1:20" s="287" customFormat="1" ht="12.75" outlineLevel="1">
      <c r="A7" s="312"/>
      <c r="B7" s="12"/>
      <c r="C7" s="12"/>
      <c r="D7" s="15"/>
      <c r="E7" s="240" t="s">
        <v>179</v>
      </c>
      <c r="F7" s="163">
        <f>$D17+$C279</f>
        <v>329</v>
      </c>
      <c r="G7" s="163">
        <f>$D17+$C279</f>
        <v>329</v>
      </c>
      <c r="H7" s="17" t="s">
        <v>35</v>
      </c>
      <c r="I7" s="92"/>
      <c r="J7" s="263">
        <f>H17</f>
        <v>555990</v>
      </c>
      <c r="K7" s="163">
        <f>$D17</f>
        <v>215</v>
      </c>
      <c r="L7" s="163">
        <f>$D17+$C279</f>
        <v>329</v>
      </c>
      <c r="M7" s="267"/>
      <c r="N7" s="268"/>
      <c r="O7" s="263">
        <f>$D17</f>
        <v>215</v>
      </c>
      <c r="P7" s="193">
        <f>$D279</f>
        <v>10</v>
      </c>
      <c r="Q7" s="383">
        <f>$D279</f>
        <v>10</v>
      </c>
      <c r="R7" s="394"/>
      <c r="S7" s="341"/>
      <c r="T7" s="354"/>
    </row>
    <row r="8" spans="1:20" s="288" customFormat="1" ht="6.75" customHeight="1" outlineLevel="1">
      <c r="A8" s="313"/>
      <c r="B8" s="4"/>
      <c r="C8" s="4"/>
      <c r="D8" s="121"/>
      <c r="E8" s="238"/>
      <c r="F8" s="132"/>
      <c r="G8" s="137"/>
      <c r="H8" s="22"/>
      <c r="I8" s="22"/>
      <c r="J8" s="111"/>
      <c r="K8" s="132"/>
      <c r="L8" s="99"/>
      <c r="M8" s="65"/>
      <c r="N8" s="9"/>
      <c r="O8" s="71"/>
      <c r="P8" s="137"/>
      <c r="Q8" s="367"/>
      <c r="R8" s="391"/>
      <c r="S8" s="342"/>
      <c r="T8" s="355"/>
    </row>
    <row r="9" spans="1:20" s="281" customFormat="1" ht="27.75" customHeight="1">
      <c r="A9" s="314" t="s">
        <v>61</v>
      </c>
      <c r="B9" s="185"/>
      <c r="C9" s="185"/>
      <c r="D9" s="185"/>
      <c r="E9" s="194"/>
      <c r="F9" s="194"/>
      <c r="G9" s="48"/>
      <c r="H9" s="183"/>
      <c r="I9" s="48"/>
      <c r="J9" s="72"/>
      <c r="K9" s="72"/>
      <c r="L9" s="72"/>
      <c r="M9" s="48"/>
      <c r="N9" s="48"/>
      <c r="O9" s="72"/>
      <c r="P9" s="72"/>
      <c r="Q9" s="48"/>
      <c r="R9" s="356"/>
      <c r="S9" s="343"/>
      <c r="T9" s="356"/>
    </row>
    <row r="10" spans="1:20" s="284" customFormat="1" ht="13.5" customHeight="1" outlineLevel="1">
      <c r="A10" s="315" t="s">
        <v>30</v>
      </c>
      <c r="B10" s="20" t="s">
        <v>6</v>
      </c>
      <c r="C10" s="20" t="s">
        <v>0</v>
      </c>
      <c r="D10" s="21" t="s">
        <v>170</v>
      </c>
      <c r="E10" s="239"/>
      <c r="F10" s="145" t="s">
        <v>44</v>
      </c>
      <c r="G10" s="145" t="s">
        <v>45</v>
      </c>
      <c r="H10" s="85" t="s">
        <v>124</v>
      </c>
      <c r="I10" s="86" t="s">
        <v>123</v>
      </c>
      <c r="J10" s="195" t="s">
        <v>154</v>
      </c>
      <c r="K10" s="128" t="s">
        <v>3</v>
      </c>
      <c r="L10" s="152" t="s">
        <v>69</v>
      </c>
      <c r="M10" s="116" t="s">
        <v>56</v>
      </c>
      <c r="N10" s="50" t="s">
        <v>42</v>
      </c>
      <c r="O10" s="196" t="s">
        <v>57</v>
      </c>
      <c r="P10" s="162" t="s">
        <v>35</v>
      </c>
      <c r="Q10" s="366"/>
      <c r="R10" s="359"/>
      <c r="S10" s="338"/>
      <c r="T10" s="357"/>
    </row>
    <row r="11" spans="1:20" s="285" customFormat="1" ht="9" customHeight="1" outlineLevel="1">
      <c r="A11" s="316"/>
      <c r="B11" s="218"/>
      <c r="C11" s="218"/>
      <c r="D11" s="219"/>
      <c r="E11" s="238"/>
      <c r="F11" s="137"/>
      <c r="G11" s="137"/>
      <c r="H11" s="5"/>
      <c r="I11" s="5"/>
      <c r="J11" s="113"/>
      <c r="K11" s="137"/>
      <c r="L11" s="106"/>
      <c r="M11" s="65"/>
      <c r="N11" s="9"/>
      <c r="O11" s="79"/>
      <c r="P11" s="137"/>
      <c r="Q11" s="367"/>
      <c r="R11" s="391"/>
      <c r="S11" s="339"/>
      <c r="T11" s="352"/>
    </row>
    <row r="12" spans="1:20" s="286" customFormat="1" ht="12" hidden="1" outlineLevel="2">
      <c r="A12" s="311"/>
      <c r="B12" s="28" t="s">
        <v>55</v>
      </c>
      <c r="C12" s="28"/>
      <c r="D12" s="120"/>
      <c r="E12" s="236" t="s">
        <v>155</v>
      </c>
      <c r="F12" s="146"/>
      <c r="G12" s="130"/>
      <c r="H12" s="29" t="s">
        <v>35</v>
      </c>
      <c r="I12" s="91"/>
      <c r="J12" s="69"/>
      <c r="K12" s="130"/>
      <c r="L12" s="153" t="s">
        <v>95</v>
      </c>
      <c r="M12" s="29" t="s">
        <v>96</v>
      </c>
      <c r="N12" s="27" t="s">
        <v>97</v>
      </c>
      <c r="O12" s="97"/>
      <c r="P12" s="130" t="s">
        <v>35</v>
      </c>
      <c r="Q12" s="91" t="s">
        <v>35</v>
      </c>
      <c r="R12" s="392"/>
      <c r="S12" s="340"/>
      <c r="T12" s="353"/>
    </row>
    <row r="13" spans="1:20" s="289" customFormat="1" ht="12" hidden="1" outlineLevel="2">
      <c r="A13" s="317"/>
      <c r="B13" s="24"/>
      <c r="C13" s="14"/>
      <c r="D13" s="25"/>
      <c r="E13" s="240" t="s">
        <v>156</v>
      </c>
      <c r="F13" s="147"/>
      <c r="G13" s="133"/>
      <c r="H13" s="26" t="s">
        <v>35</v>
      </c>
      <c r="I13" s="93"/>
      <c r="J13" s="73"/>
      <c r="K13" s="133"/>
      <c r="L13" s="70">
        <f>IF(L15&gt;0,L14/L15,0)</f>
        <v>0.9255813953488372</v>
      </c>
      <c r="M13" s="61">
        <f>IF(M15&gt;0,M14/M15,0)</f>
        <v>0.9255813953488372</v>
      </c>
      <c r="N13" s="54">
        <f>IF(N15&gt;0,N14/N15,0)</f>
        <v>0.9255813953488372</v>
      </c>
      <c r="O13" s="98"/>
      <c r="P13" s="133"/>
      <c r="Q13" s="93"/>
      <c r="R13" s="358"/>
      <c r="S13" s="344"/>
      <c r="T13" s="358"/>
    </row>
    <row r="14" spans="1:20" s="289" customFormat="1" ht="12" hidden="1" outlineLevel="2">
      <c r="A14" s="317"/>
      <c r="B14" s="24"/>
      <c r="C14" s="14"/>
      <c r="D14" s="25"/>
      <c r="E14" s="240" t="s">
        <v>178</v>
      </c>
      <c r="F14" s="147"/>
      <c r="G14" s="133"/>
      <c r="H14" s="26"/>
      <c r="I14" s="93"/>
      <c r="J14" s="73"/>
      <c r="K14" s="133"/>
      <c r="L14" s="264">
        <f>L17</f>
        <v>199</v>
      </c>
      <c r="M14" s="265">
        <f>M17</f>
        <v>199</v>
      </c>
      <c r="N14" s="266">
        <f>N17</f>
        <v>199</v>
      </c>
      <c r="O14" s="98"/>
      <c r="P14" s="133"/>
      <c r="Q14" s="93"/>
      <c r="R14" s="358"/>
      <c r="S14" s="344"/>
      <c r="T14" s="358"/>
    </row>
    <row r="15" spans="1:20" s="289" customFormat="1" ht="12" hidden="1" outlineLevel="2">
      <c r="A15" s="317"/>
      <c r="B15" s="24"/>
      <c r="C15" s="14"/>
      <c r="D15" s="25"/>
      <c r="E15" s="240" t="s">
        <v>179</v>
      </c>
      <c r="F15" s="147"/>
      <c r="G15" s="133"/>
      <c r="H15" s="26"/>
      <c r="I15" s="93"/>
      <c r="J15" s="73"/>
      <c r="K15" s="133"/>
      <c r="L15" s="264">
        <f>$D17</f>
        <v>215</v>
      </c>
      <c r="M15" s="265">
        <f>$D17</f>
        <v>215</v>
      </c>
      <c r="N15" s="266">
        <f>$D17</f>
        <v>215</v>
      </c>
      <c r="O15" s="98"/>
      <c r="P15" s="133"/>
      <c r="Q15" s="93"/>
      <c r="R15" s="358"/>
      <c r="S15" s="344"/>
      <c r="T15" s="358"/>
    </row>
    <row r="16" spans="1:20" s="290" customFormat="1" ht="12" hidden="1" outlineLevel="3">
      <c r="A16" s="318"/>
      <c r="B16" s="11"/>
      <c r="C16" s="11"/>
      <c r="D16" s="205" t="s">
        <v>125</v>
      </c>
      <c r="E16" s="241" t="s">
        <v>152</v>
      </c>
      <c r="F16" s="148" t="s">
        <v>135</v>
      </c>
      <c r="G16" s="134" t="s">
        <v>136</v>
      </c>
      <c r="H16" s="168" t="s">
        <v>133</v>
      </c>
      <c r="I16" s="10" t="s">
        <v>134</v>
      </c>
      <c r="J16" s="74"/>
      <c r="K16" s="134" t="s">
        <v>38</v>
      </c>
      <c r="L16" s="154" t="s">
        <v>101</v>
      </c>
      <c r="M16" s="62" t="s">
        <v>98</v>
      </c>
      <c r="N16" s="10" t="s">
        <v>99</v>
      </c>
      <c r="O16" s="102" t="s">
        <v>100</v>
      </c>
      <c r="P16" s="134"/>
      <c r="Q16" s="384"/>
      <c r="R16" s="391"/>
      <c r="S16" s="345"/>
      <c r="T16" s="359"/>
    </row>
    <row r="17" spans="1:20" s="288" customFormat="1" ht="12" hidden="1" outlineLevel="3">
      <c r="A17" s="319"/>
      <c r="B17" s="11"/>
      <c r="C17" s="7"/>
      <c r="D17" s="94">
        <f>D25+D133+D171</f>
        <v>215</v>
      </c>
      <c r="E17" s="242" t="s">
        <v>153</v>
      </c>
      <c r="F17" s="135">
        <f>F25+F133+F171</f>
        <v>215</v>
      </c>
      <c r="G17" s="135">
        <f>G25+G133+G171</f>
        <v>215</v>
      </c>
      <c r="H17" s="169">
        <f>H25+H133+H171</f>
        <v>555990</v>
      </c>
      <c r="I17" s="8">
        <f>I25+I133+I171</f>
        <v>555990</v>
      </c>
      <c r="J17" s="75"/>
      <c r="K17" s="135">
        <f>K25+K133+K171</f>
        <v>0</v>
      </c>
      <c r="L17" s="103">
        <f>L25+L133+L171</f>
        <v>199</v>
      </c>
      <c r="M17" s="18">
        <f>M25+M133+M171</f>
        <v>199</v>
      </c>
      <c r="N17" s="8">
        <f>N25+N133+N171</f>
        <v>199</v>
      </c>
      <c r="O17" s="103">
        <f>O25+O133+O171</f>
        <v>199</v>
      </c>
      <c r="P17" s="135"/>
      <c r="Q17" s="94"/>
      <c r="R17" s="395"/>
      <c r="S17" s="342"/>
      <c r="T17" s="355"/>
    </row>
    <row r="18" spans="1:20" s="291" customFormat="1" ht="9" customHeight="1" hidden="1" outlineLevel="2" collapsed="1">
      <c r="A18" s="320"/>
      <c r="B18" s="38"/>
      <c r="C18" s="38"/>
      <c r="D18" s="123"/>
      <c r="E18" s="238"/>
      <c r="F18" s="136"/>
      <c r="G18" s="136"/>
      <c r="H18" s="39"/>
      <c r="I18" s="39"/>
      <c r="J18" s="112"/>
      <c r="K18" s="136"/>
      <c r="L18" s="104"/>
      <c r="M18" s="63"/>
      <c r="N18" s="40"/>
      <c r="O18" s="76"/>
      <c r="P18" s="136"/>
      <c r="Q18" s="371"/>
      <c r="R18" s="396"/>
      <c r="S18" s="346"/>
      <c r="T18" s="360"/>
    </row>
    <row r="19" spans="1:20" s="292" customFormat="1" ht="10.5" customHeight="1" outlineLevel="1" collapsed="1">
      <c r="A19" s="321"/>
      <c r="B19" s="220"/>
      <c r="C19" s="220"/>
      <c r="D19" s="221"/>
      <c r="E19" s="238"/>
      <c r="F19" s="222"/>
      <c r="G19" s="222"/>
      <c r="H19" s="223"/>
      <c r="I19" s="223"/>
      <c r="J19" s="224"/>
      <c r="K19" s="222"/>
      <c r="L19" s="225"/>
      <c r="M19" s="226"/>
      <c r="N19" s="227"/>
      <c r="O19" s="228"/>
      <c r="P19" s="222"/>
      <c r="Q19" s="372"/>
      <c r="R19" s="397"/>
      <c r="S19" s="347"/>
      <c r="T19" s="361"/>
    </row>
    <row r="20" spans="1:20" s="286" customFormat="1" ht="12" hidden="1" outlineLevel="2">
      <c r="A20" s="311"/>
      <c r="B20" s="30" t="s">
        <v>52</v>
      </c>
      <c r="C20" s="28"/>
      <c r="D20" s="120"/>
      <c r="E20" s="236" t="s">
        <v>155</v>
      </c>
      <c r="F20" s="130" t="s">
        <v>93</v>
      </c>
      <c r="G20" s="130" t="s">
        <v>94</v>
      </c>
      <c r="H20" s="29" t="s">
        <v>35</v>
      </c>
      <c r="I20" s="91"/>
      <c r="J20" s="77" t="s">
        <v>91</v>
      </c>
      <c r="K20" s="130" t="s">
        <v>92</v>
      </c>
      <c r="L20" s="97"/>
      <c r="M20" s="29"/>
      <c r="N20" s="27"/>
      <c r="O20" s="107"/>
      <c r="P20" s="130" t="s">
        <v>35</v>
      </c>
      <c r="Q20" s="91" t="s">
        <v>35</v>
      </c>
      <c r="R20" s="392"/>
      <c r="S20" s="340"/>
      <c r="T20" s="353"/>
    </row>
    <row r="21" spans="1:20" s="289" customFormat="1" ht="12" hidden="1" outlineLevel="2">
      <c r="A21" s="317"/>
      <c r="B21" s="41"/>
      <c r="C21" s="14"/>
      <c r="D21" s="25"/>
      <c r="E21" s="240" t="s">
        <v>156</v>
      </c>
      <c r="F21" s="131">
        <f>IF(F23&gt;0,F22/F23,0)</f>
        <v>1</v>
      </c>
      <c r="G21" s="131">
        <f>IF(G23&gt;0,G22/G23,0)</f>
        <v>1</v>
      </c>
      <c r="H21" s="26"/>
      <c r="I21" s="14"/>
      <c r="J21" s="70">
        <f>IF(J23&gt;0,J22/J23,0)</f>
        <v>1</v>
      </c>
      <c r="K21" s="131">
        <f>IF(K23&gt;0,K22/K23,0)</f>
        <v>0</v>
      </c>
      <c r="L21" s="155"/>
      <c r="M21" s="26"/>
      <c r="N21" s="14"/>
      <c r="O21" s="101"/>
      <c r="P21" s="133"/>
      <c r="Q21" s="93"/>
      <c r="R21" s="358"/>
      <c r="S21" s="344"/>
      <c r="T21" s="358"/>
    </row>
    <row r="22" spans="1:20" s="289" customFormat="1" ht="12" hidden="1" outlineLevel="2">
      <c r="A22" s="317"/>
      <c r="B22" s="41"/>
      <c r="C22" s="14"/>
      <c r="D22" s="25"/>
      <c r="E22" s="240" t="s">
        <v>178</v>
      </c>
      <c r="F22" s="163">
        <f>F25</f>
        <v>100</v>
      </c>
      <c r="G22" s="163">
        <f>G25</f>
        <v>100</v>
      </c>
      <c r="H22" s="26"/>
      <c r="I22" s="14"/>
      <c r="J22" s="263">
        <f>I25</f>
        <v>258600</v>
      </c>
      <c r="K22" s="163">
        <f>K25</f>
        <v>0</v>
      </c>
      <c r="L22" s="155"/>
      <c r="M22" s="26"/>
      <c r="N22" s="14"/>
      <c r="O22" s="101"/>
      <c r="P22" s="133"/>
      <c r="Q22" s="93"/>
      <c r="R22" s="358"/>
      <c r="S22" s="344"/>
      <c r="T22" s="358"/>
    </row>
    <row r="23" spans="1:20" s="289" customFormat="1" ht="12" hidden="1" outlineLevel="2">
      <c r="A23" s="317"/>
      <c r="B23" s="41"/>
      <c r="C23" s="14"/>
      <c r="D23" s="25"/>
      <c r="E23" s="240" t="s">
        <v>179</v>
      </c>
      <c r="F23" s="163">
        <f>$D25</f>
        <v>100</v>
      </c>
      <c r="G23" s="163">
        <f>$D25</f>
        <v>100</v>
      </c>
      <c r="H23" s="26"/>
      <c r="I23" s="14"/>
      <c r="J23" s="263">
        <f>H25</f>
        <v>258600</v>
      </c>
      <c r="K23" s="163">
        <f>$D25</f>
        <v>100</v>
      </c>
      <c r="L23" s="155"/>
      <c r="M23" s="26"/>
      <c r="N23" s="14"/>
      <c r="O23" s="101"/>
      <c r="P23" s="133"/>
      <c r="Q23" s="93"/>
      <c r="R23" s="358"/>
      <c r="S23" s="344"/>
      <c r="T23" s="358"/>
    </row>
    <row r="24" spans="1:20" s="293" customFormat="1" ht="12" hidden="1" outlineLevel="3">
      <c r="A24" s="322"/>
      <c r="B24" s="32"/>
      <c r="C24" s="32"/>
      <c r="D24" s="199" t="s">
        <v>126</v>
      </c>
      <c r="E24" s="242" t="s">
        <v>152</v>
      </c>
      <c r="F24" s="200" t="s">
        <v>89</v>
      </c>
      <c r="G24" s="200" t="s">
        <v>90</v>
      </c>
      <c r="H24" s="197" t="s">
        <v>137</v>
      </c>
      <c r="I24" s="198" t="s">
        <v>138</v>
      </c>
      <c r="J24" s="203"/>
      <c r="K24" s="201" t="s">
        <v>88</v>
      </c>
      <c r="L24" s="154" t="s">
        <v>181</v>
      </c>
      <c r="M24" s="62" t="s">
        <v>182</v>
      </c>
      <c r="N24" s="10" t="s">
        <v>183</v>
      </c>
      <c r="O24" s="102" t="s">
        <v>184</v>
      </c>
      <c r="P24" s="201"/>
      <c r="Q24" s="198"/>
      <c r="R24" s="398"/>
      <c r="S24" s="348"/>
      <c r="T24" s="362"/>
    </row>
    <row r="25" spans="1:20" s="288" customFormat="1" ht="12" hidden="1" outlineLevel="3">
      <c r="A25" s="319"/>
      <c r="B25" s="42"/>
      <c r="C25" s="7"/>
      <c r="D25" s="16">
        <f>COUNTA(D26:D127)</f>
        <v>100</v>
      </c>
      <c r="E25" s="242" t="s">
        <v>153</v>
      </c>
      <c r="F25" s="135">
        <f>SUM(F26:F127)</f>
        <v>100</v>
      </c>
      <c r="G25" s="135">
        <f>SUM(G26:G127)</f>
        <v>100</v>
      </c>
      <c r="H25" s="18">
        <f>SUM(H26:H127)</f>
        <v>258600</v>
      </c>
      <c r="I25" s="16">
        <f>SUM(I26:I127)</f>
        <v>258600</v>
      </c>
      <c r="J25" s="75"/>
      <c r="K25" s="135">
        <f>SUM(K26:K127)</f>
        <v>0</v>
      </c>
      <c r="L25" s="156">
        <f>SUM(L26:L127)</f>
        <v>97</v>
      </c>
      <c r="M25" s="18">
        <f>SUM(M26:M127)</f>
        <v>97</v>
      </c>
      <c r="N25" s="8">
        <f>SUM(N26:N127)</f>
        <v>97</v>
      </c>
      <c r="O25" s="8">
        <f>SUM(O26:O127)</f>
        <v>97</v>
      </c>
      <c r="P25" s="135"/>
      <c r="Q25" s="94"/>
      <c r="R25" s="395"/>
      <c r="S25" s="342"/>
      <c r="T25" s="355"/>
    </row>
    <row r="26" spans="1:20" s="291" customFormat="1" ht="6.75" customHeight="1" hidden="1" outlineLevel="2">
      <c r="A26" s="320"/>
      <c r="B26" s="38"/>
      <c r="C26" s="38"/>
      <c r="D26" s="123"/>
      <c r="E26" s="238"/>
      <c r="F26" s="136"/>
      <c r="G26" s="136"/>
      <c r="H26" s="39"/>
      <c r="I26" s="39"/>
      <c r="J26" s="112"/>
      <c r="K26" s="136"/>
      <c r="L26" s="104"/>
      <c r="M26" s="63"/>
      <c r="N26" s="40"/>
      <c r="O26" s="76"/>
      <c r="P26" s="136"/>
      <c r="Q26" s="371"/>
      <c r="R26" s="396"/>
      <c r="S26" s="346"/>
      <c r="T26" s="360"/>
    </row>
    <row r="27" spans="1:20" s="294" customFormat="1" ht="12.75" outlineLevel="1" collapsed="1">
      <c r="A27" s="534" t="s">
        <v>311</v>
      </c>
      <c r="B27" s="530" t="s">
        <v>7</v>
      </c>
      <c r="C27" s="531" t="s">
        <v>158</v>
      </c>
      <c r="D27" s="535" t="s">
        <v>312</v>
      </c>
      <c r="E27" s="243" t="s">
        <v>35</v>
      </c>
      <c r="F27" s="536">
        <v>1</v>
      </c>
      <c r="G27" s="536">
        <v>1</v>
      </c>
      <c r="H27" s="537">
        <v>2586</v>
      </c>
      <c r="I27" s="537">
        <v>2586</v>
      </c>
      <c r="J27" s="78">
        <f aca="true" t="shared" si="0" ref="J27:J58">IF(H27&gt;0,I27/H27,0)</f>
        <v>1</v>
      </c>
      <c r="K27" s="468">
        <v>0</v>
      </c>
      <c r="L27" s="536">
        <v>1</v>
      </c>
      <c r="M27" s="536">
        <v>1</v>
      </c>
      <c r="N27" s="536">
        <v>1</v>
      </c>
      <c r="O27" s="190">
        <f aca="true" t="shared" si="1" ref="O27:O58">IF(AND(M27=1,N27=1),1,0)</f>
        <v>1</v>
      </c>
      <c r="P27" s="512"/>
      <c r="Q27" s="513"/>
      <c r="R27" s="399"/>
      <c r="S27" s="349"/>
      <c r="T27" s="363"/>
    </row>
    <row r="28" spans="1:20" s="293" customFormat="1" ht="12.75" outlineLevel="1">
      <c r="A28" s="517" t="s">
        <v>313</v>
      </c>
      <c r="B28" s="532" t="s">
        <v>7</v>
      </c>
      <c r="C28" s="531" t="s">
        <v>159</v>
      </c>
      <c r="D28" s="535" t="s">
        <v>314</v>
      </c>
      <c r="E28" s="234" t="s">
        <v>35</v>
      </c>
      <c r="F28" s="536">
        <v>1</v>
      </c>
      <c r="G28" s="536">
        <v>1</v>
      </c>
      <c r="H28" s="537">
        <v>2586</v>
      </c>
      <c r="I28" s="537">
        <v>2586</v>
      </c>
      <c r="J28" s="78">
        <f t="shared" si="0"/>
        <v>1</v>
      </c>
      <c r="K28" s="468">
        <v>0</v>
      </c>
      <c r="L28" s="536">
        <v>1</v>
      </c>
      <c r="M28" s="536">
        <v>1</v>
      </c>
      <c r="N28" s="536">
        <v>1</v>
      </c>
      <c r="O28" s="190">
        <f t="shared" si="1"/>
        <v>1</v>
      </c>
      <c r="P28" s="514"/>
      <c r="Q28" s="515"/>
      <c r="R28" s="391"/>
      <c r="S28" s="348"/>
      <c r="T28" s="362"/>
    </row>
    <row r="29" spans="1:20" s="293" customFormat="1" ht="12.75" outlineLevel="1">
      <c r="A29" s="534" t="s">
        <v>311</v>
      </c>
      <c r="B29" s="532" t="s">
        <v>7</v>
      </c>
      <c r="C29" s="533" t="s">
        <v>160</v>
      </c>
      <c r="D29" s="535" t="s">
        <v>315</v>
      </c>
      <c r="E29" s="234" t="s">
        <v>35</v>
      </c>
      <c r="F29" s="536">
        <v>1</v>
      </c>
      <c r="G29" s="536">
        <v>1</v>
      </c>
      <c r="H29" s="537">
        <v>2586</v>
      </c>
      <c r="I29" s="537">
        <v>2586</v>
      </c>
      <c r="J29" s="78">
        <f t="shared" si="0"/>
        <v>1</v>
      </c>
      <c r="K29" s="468">
        <v>0</v>
      </c>
      <c r="L29" s="536">
        <v>1</v>
      </c>
      <c r="M29" s="536">
        <v>1</v>
      </c>
      <c r="N29" s="536">
        <v>1</v>
      </c>
      <c r="O29" s="190">
        <f t="shared" si="1"/>
        <v>1</v>
      </c>
      <c r="P29" s="514"/>
      <c r="Q29" s="515"/>
      <c r="R29" s="391"/>
      <c r="S29" s="348"/>
      <c r="T29" s="362"/>
    </row>
    <row r="30" spans="1:20" s="293" customFormat="1" ht="12.75" outlineLevel="1">
      <c r="A30" s="534" t="s">
        <v>311</v>
      </c>
      <c r="B30" s="532" t="s">
        <v>7</v>
      </c>
      <c r="C30" s="533" t="s">
        <v>160</v>
      </c>
      <c r="D30" s="535" t="s">
        <v>316</v>
      </c>
      <c r="E30" s="234" t="s">
        <v>35</v>
      </c>
      <c r="F30" s="536">
        <v>1</v>
      </c>
      <c r="G30" s="536">
        <v>1</v>
      </c>
      <c r="H30" s="537">
        <v>2586</v>
      </c>
      <c r="I30" s="537">
        <v>2586</v>
      </c>
      <c r="J30" s="78">
        <f t="shared" si="0"/>
        <v>1</v>
      </c>
      <c r="K30" s="468">
        <v>0</v>
      </c>
      <c r="L30" s="536">
        <v>1</v>
      </c>
      <c r="M30" s="536">
        <v>1</v>
      </c>
      <c r="N30" s="536">
        <v>1</v>
      </c>
      <c r="O30" s="190">
        <f t="shared" si="1"/>
        <v>1</v>
      </c>
      <c r="P30" s="514"/>
      <c r="Q30" s="515"/>
      <c r="R30" s="391"/>
      <c r="S30" s="348"/>
      <c r="T30" s="362"/>
    </row>
    <row r="31" spans="1:20" s="293" customFormat="1" ht="12.75" outlineLevel="1">
      <c r="A31" s="534" t="s">
        <v>311</v>
      </c>
      <c r="B31" s="532" t="s">
        <v>7</v>
      </c>
      <c r="C31" s="533" t="s">
        <v>160</v>
      </c>
      <c r="D31" s="535" t="s">
        <v>317</v>
      </c>
      <c r="E31" s="234" t="s">
        <v>35</v>
      </c>
      <c r="F31" s="536">
        <v>1</v>
      </c>
      <c r="G31" s="536">
        <v>1</v>
      </c>
      <c r="H31" s="537">
        <v>2586</v>
      </c>
      <c r="I31" s="537">
        <v>2586</v>
      </c>
      <c r="J31" s="78">
        <f t="shared" si="0"/>
        <v>1</v>
      </c>
      <c r="K31" s="468">
        <v>0</v>
      </c>
      <c r="L31" s="536">
        <v>1</v>
      </c>
      <c r="M31" s="536">
        <v>1</v>
      </c>
      <c r="N31" s="536">
        <v>1</v>
      </c>
      <c r="O31" s="190">
        <f t="shared" si="1"/>
        <v>1</v>
      </c>
      <c r="P31" s="514"/>
      <c r="Q31" s="515"/>
      <c r="R31" s="391"/>
      <c r="S31" s="348"/>
      <c r="T31" s="362"/>
    </row>
    <row r="32" spans="1:20" s="293" customFormat="1" ht="12.75" outlineLevel="1">
      <c r="A32" s="534" t="s">
        <v>311</v>
      </c>
      <c r="B32" s="532" t="s">
        <v>7</v>
      </c>
      <c r="C32" s="533" t="s">
        <v>161</v>
      </c>
      <c r="D32" s="535" t="s">
        <v>318</v>
      </c>
      <c r="E32" s="234" t="s">
        <v>35</v>
      </c>
      <c r="F32" s="536">
        <v>1</v>
      </c>
      <c r="G32" s="536">
        <v>1</v>
      </c>
      <c r="H32" s="537">
        <v>2586</v>
      </c>
      <c r="I32" s="537">
        <v>2586</v>
      </c>
      <c r="J32" s="78">
        <f t="shared" si="0"/>
        <v>1</v>
      </c>
      <c r="K32" s="468">
        <v>0</v>
      </c>
      <c r="L32" s="536">
        <v>1</v>
      </c>
      <c r="M32" s="536">
        <v>1</v>
      </c>
      <c r="N32" s="536">
        <v>1</v>
      </c>
      <c r="O32" s="190">
        <f t="shared" si="1"/>
        <v>1</v>
      </c>
      <c r="P32" s="514"/>
      <c r="Q32" s="515"/>
      <c r="R32" s="391"/>
      <c r="S32" s="348"/>
      <c r="T32" s="362"/>
    </row>
    <row r="33" spans="1:20" s="293" customFormat="1" ht="12.75" outlineLevel="1">
      <c r="A33" s="534" t="s">
        <v>311</v>
      </c>
      <c r="B33" s="532" t="s">
        <v>7</v>
      </c>
      <c r="C33" s="533" t="s">
        <v>161</v>
      </c>
      <c r="D33" s="535" t="s">
        <v>319</v>
      </c>
      <c r="E33" s="234" t="s">
        <v>35</v>
      </c>
      <c r="F33" s="536">
        <v>1</v>
      </c>
      <c r="G33" s="536">
        <v>1</v>
      </c>
      <c r="H33" s="537">
        <v>2586</v>
      </c>
      <c r="I33" s="537">
        <v>2586</v>
      </c>
      <c r="J33" s="78">
        <f t="shared" si="0"/>
        <v>1</v>
      </c>
      <c r="K33" s="468">
        <v>0</v>
      </c>
      <c r="L33" s="536">
        <v>1</v>
      </c>
      <c r="M33" s="536">
        <v>1</v>
      </c>
      <c r="N33" s="536">
        <v>1</v>
      </c>
      <c r="O33" s="190">
        <f t="shared" si="1"/>
        <v>1</v>
      </c>
      <c r="P33" s="514"/>
      <c r="Q33" s="515"/>
      <c r="R33" s="391"/>
      <c r="S33" s="348"/>
      <c r="T33" s="362"/>
    </row>
    <row r="34" spans="1:20" s="293" customFormat="1" ht="12.75" outlineLevel="1">
      <c r="A34" s="534" t="s">
        <v>311</v>
      </c>
      <c r="B34" s="532" t="s">
        <v>7</v>
      </c>
      <c r="C34" s="533" t="s">
        <v>161</v>
      </c>
      <c r="D34" s="535" t="s">
        <v>320</v>
      </c>
      <c r="E34" s="234" t="s">
        <v>35</v>
      </c>
      <c r="F34" s="536">
        <v>1</v>
      </c>
      <c r="G34" s="536">
        <v>1</v>
      </c>
      <c r="H34" s="537">
        <v>2586</v>
      </c>
      <c r="I34" s="537">
        <v>2586</v>
      </c>
      <c r="J34" s="78">
        <f t="shared" si="0"/>
        <v>1</v>
      </c>
      <c r="K34" s="468">
        <v>0</v>
      </c>
      <c r="L34" s="536">
        <v>1</v>
      </c>
      <c r="M34" s="536">
        <v>1</v>
      </c>
      <c r="N34" s="536">
        <v>1</v>
      </c>
      <c r="O34" s="190">
        <f t="shared" si="1"/>
        <v>1</v>
      </c>
      <c r="P34" s="514"/>
      <c r="Q34" s="515"/>
      <c r="R34" s="391"/>
      <c r="S34" s="348"/>
      <c r="T34" s="362"/>
    </row>
    <row r="35" spans="1:20" s="293" customFormat="1" ht="12.75" outlineLevel="1">
      <c r="A35" s="534" t="s">
        <v>311</v>
      </c>
      <c r="B35" s="532" t="s">
        <v>7</v>
      </c>
      <c r="C35" s="533" t="s">
        <v>161</v>
      </c>
      <c r="D35" s="535" t="s">
        <v>321</v>
      </c>
      <c r="E35" s="234" t="s">
        <v>35</v>
      </c>
      <c r="F35" s="536">
        <v>1</v>
      </c>
      <c r="G35" s="536">
        <v>1</v>
      </c>
      <c r="H35" s="537">
        <v>2586</v>
      </c>
      <c r="I35" s="537">
        <v>2586</v>
      </c>
      <c r="J35" s="78">
        <f t="shared" si="0"/>
        <v>1</v>
      </c>
      <c r="K35" s="468">
        <v>0</v>
      </c>
      <c r="L35" s="536">
        <v>1</v>
      </c>
      <c r="M35" s="536">
        <v>1</v>
      </c>
      <c r="N35" s="536">
        <v>1</v>
      </c>
      <c r="O35" s="190">
        <f t="shared" si="1"/>
        <v>1</v>
      </c>
      <c r="P35" s="514"/>
      <c r="Q35" s="515"/>
      <c r="R35" s="391"/>
      <c r="S35" s="348"/>
      <c r="T35" s="362"/>
    </row>
    <row r="36" spans="1:20" s="293" customFormat="1" ht="12.75" outlineLevel="1">
      <c r="A36" s="534" t="s">
        <v>311</v>
      </c>
      <c r="B36" s="532" t="s">
        <v>7</v>
      </c>
      <c r="C36" s="533" t="s">
        <v>161</v>
      </c>
      <c r="D36" s="535" t="s">
        <v>322</v>
      </c>
      <c r="E36" s="234" t="s">
        <v>35</v>
      </c>
      <c r="F36" s="536">
        <v>1</v>
      </c>
      <c r="G36" s="536">
        <v>1</v>
      </c>
      <c r="H36" s="537">
        <v>2586</v>
      </c>
      <c r="I36" s="537">
        <v>2586</v>
      </c>
      <c r="J36" s="78">
        <f t="shared" si="0"/>
        <v>1</v>
      </c>
      <c r="K36" s="468">
        <v>0</v>
      </c>
      <c r="L36" s="536">
        <v>1</v>
      </c>
      <c r="M36" s="536">
        <v>1</v>
      </c>
      <c r="N36" s="536">
        <v>1</v>
      </c>
      <c r="O36" s="190">
        <f t="shared" si="1"/>
        <v>1</v>
      </c>
      <c r="P36" s="514"/>
      <c r="Q36" s="515"/>
      <c r="R36" s="391"/>
      <c r="S36" s="348"/>
      <c r="T36" s="362"/>
    </row>
    <row r="37" spans="1:20" s="293" customFormat="1" ht="12.75" outlineLevel="1">
      <c r="A37" s="534" t="s">
        <v>311</v>
      </c>
      <c r="B37" s="532" t="s">
        <v>7</v>
      </c>
      <c r="C37" s="533" t="s">
        <v>161</v>
      </c>
      <c r="D37" s="535" t="s">
        <v>323</v>
      </c>
      <c r="E37" s="234" t="s">
        <v>35</v>
      </c>
      <c r="F37" s="536">
        <v>1</v>
      </c>
      <c r="G37" s="536">
        <v>1</v>
      </c>
      <c r="H37" s="537">
        <v>2586</v>
      </c>
      <c r="I37" s="537">
        <v>2586</v>
      </c>
      <c r="J37" s="78">
        <f t="shared" si="0"/>
        <v>1</v>
      </c>
      <c r="K37" s="468">
        <v>0</v>
      </c>
      <c r="L37" s="536">
        <v>1</v>
      </c>
      <c r="M37" s="536">
        <v>1</v>
      </c>
      <c r="N37" s="536">
        <v>1</v>
      </c>
      <c r="O37" s="190">
        <f t="shared" si="1"/>
        <v>1</v>
      </c>
      <c r="P37" s="514"/>
      <c r="Q37" s="515"/>
      <c r="R37" s="391"/>
      <c r="S37" s="348"/>
      <c r="T37" s="362"/>
    </row>
    <row r="38" spans="1:20" s="293" customFormat="1" ht="12.75" outlineLevel="1">
      <c r="A38" s="534" t="s">
        <v>311</v>
      </c>
      <c r="B38" s="532" t="s">
        <v>7</v>
      </c>
      <c r="C38" s="533" t="s">
        <v>161</v>
      </c>
      <c r="D38" s="535" t="s">
        <v>324</v>
      </c>
      <c r="E38" s="234" t="s">
        <v>35</v>
      </c>
      <c r="F38" s="536">
        <v>1</v>
      </c>
      <c r="G38" s="536">
        <v>1</v>
      </c>
      <c r="H38" s="537">
        <v>2586</v>
      </c>
      <c r="I38" s="537">
        <v>2586</v>
      </c>
      <c r="J38" s="78">
        <f t="shared" si="0"/>
        <v>1</v>
      </c>
      <c r="K38" s="468">
        <v>0</v>
      </c>
      <c r="L38" s="536">
        <v>1</v>
      </c>
      <c r="M38" s="536">
        <v>1</v>
      </c>
      <c r="N38" s="536">
        <v>1</v>
      </c>
      <c r="O38" s="190">
        <f t="shared" si="1"/>
        <v>1</v>
      </c>
      <c r="P38" s="514"/>
      <c r="Q38" s="515"/>
      <c r="R38" s="391"/>
      <c r="S38" s="348"/>
      <c r="T38" s="362"/>
    </row>
    <row r="39" spans="1:20" s="293" customFormat="1" ht="12.75" outlineLevel="1">
      <c r="A39" s="534" t="s">
        <v>311</v>
      </c>
      <c r="B39" s="532" t="s">
        <v>7</v>
      </c>
      <c r="C39" s="533" t="s">
        <v>161</v>
      </c>
      <c r="D39" s="535" t="s">
        <v>325</v>
      </c>
      <c r="E39" s="234" t="s">
        <v>35</v>
      </c>
      <c r="F39" s="536">
        <v>1</v>
      </c>
      <c r="G39" s="536">
        <v>1</v>
      </c>
      <c r="H39" s="537">
        <v>2586</v>
      </c>
      <c r="I39" s="537">
        <v>2586</v>
      </c>
      <c r="J39" s="78">
        <f t="shared" si="0"/>
        <v>1</v>
      </c>
      <c r="K39" s="468">
        <v>0</v>
      </c>
      <c r="L39" s="536">
        <v>1</v>
      </c>
      <c r="M39" s="536">
        <v>1</v>
      </c>
      <c r="N39" s="536">
        <v>1</v>
      </c>
      <c r="O39" s="190">
        <f t="shared" si="1"/>
        <v>1</v>
      </c>
      <c r="P39" s="514"/>
      <c r="Q39" s="515"/>
      <c r="R39" s="391"/>
      <c r="S39" s="348"/>
      <c r="T39" s="362"/>
    </row>
    <row r="40" spans="1:20" s="293" customFormat="1" ht="12.75" outlineLevel="1">
      <c r="A40" s="534" t="s">
        <v>311</v>
      </c>
      <c r="B40" s="532" t="s">
        <v>7</v>
      </c>
      <c r="C40" s="533" t="s">
        <v>161</v>
      </c>
      <c r="D40" s="535" t="s">
        <v>326</v>
      </c>
      <c r="E40" s="234" t="s">
        <v>35</v>
      </c>
      <c r="F40" s="536">
        <v>1</v>
      </c>
      <c r="G40" s="536">
        <v>1</v>
      </c>
      <c r="H40" s="537">
        <v>2586</v>
      </c>
      <c r="I40" s="537">
        <v>2586</v>
      </c>
      <c r="J40" s="78">
        <f t="shared" si="0"/>
        <v>1</v>
      </c>
      <c r="K40" s="468">
        <v>0</v>
      </c>
      <c r="L40" s="536">
        <v>1</v>
      </c>
      <c r="M40" s="536">
        <v>1</v>
      </c>
      <c r="N40" s="536">
        <v>1</v>
      </c>
      <c r="O40" s="190">
        <f t="shared" si="1"/>
        <v>1</v>
      </c>
      <c r="P40" s="514"/>
      <c r="Q40" s="515"/>
      <c r="R40" s="391"/>
      <c r="S40" s="348"/>
      <c r="T40" s="362"/>
    </row>
    <row r="41" spans="1:20" s="293" customFormat="1" ht="12.75" outlineLevel="1">
      <c r="A41" s="534" t="s">
        <v>311</v>
      </c>
      <c r="B41" s="532" t="s">
        <v>7</v>
      </c>
      <c r="C41" s="533" t="s">
        <v>276</v>
      </c>
      <c r="D41" s="535" t="s">
        <v>327</v>
      </c>
      <c r="E41" s="234" t="s">
        <v>35</v>
      </c>
      <c r="F41" s="536">
        <v>1</v>
      </c>
      <c r="G41" s="536">
        <v>1</v>
      </c>
      <c r="H41" s="537">
        <v>2586</v>
      </c>
      <c r="I41" s="537">
        <v>2586</v>
      </c>
      <c r="J41" s="78">
        <f t="shared" si="0"/>
        <v>1</v>
      </c>
      <c r="K41" s="468">
        <v>0</v>
      </c>
      <c r="L41" s="536">
        <v>1</v>
      </c>
      <c r="M41" s="536">
        <v>1</v>
      </c>
      <c r="N41" s="536">
        <v>1</v>
      </c>
      <c r="O41" s="190">
        <f t="shared" si="1"/>
        <v>1</v>
      </c>
      <c r="P41" s="514"/>
      <c r="Q41" s="515"/>
      <c r="R41" s="391"/>
      <c r="S41" s="348"/>
      <c r="T41" s="362"/>
    </row>
    <row r="42" spans="1:20" s="293" customFormat="1" ht="12.75" outlineLevel="1">
      <c r="A42" s="534" t="s">
        <v>311</v>
      </c>
      <c r="B42" s="532" t="s">
        <v>7</v>
      </c>
      <c r="C42" s="533" t="s">
        <v>276</v>
      </c>
      <c r="D42" s="535" t="s">
        <v>328</v>
      </c>
      <c r="E42" s="234" t="s">
        <v>35</v>
      </c>
      <c r="F42" s="536">
        <v>1</v>
      </c>
      <c r="G42" s="536">
        <v>1</v>
      </c>
      <c r="H42" s="537">
        <v>2586</v>
      </c>
      <c r="I42" s="537">
        <v>2586</v>
      </c>
      <c r="J42" s="78">
        <f t="shared" si="0"/>
        <v>1</v>
      </c>
      <c r="K42" s="468">
        <v>0</v>
      </c>
      <c r="L42" s="536">
        <v>1</v>
      </c>
      <c r="M42" s="536">
        <v>1</v>
      </c>
      <c r="N42" s="536">
        <v>1</v>
      </c>
      <c r="O42" s="190">
        <f t="shared" si="1"/>
        <v>1</v>
      </c>
      <c r="P42" s="514"/>
      <c r="Q42" s="515"/>
      <c r="R42" s="391"/>
      <c r="S42" s="348"/>
      <c r="T42" s="362"/>
    </row>
    <row r="43" spans="1:20" s="293" customFormat="1" ht="12.75" outlineLevel="1">
      <c r="A43" s="534" t="s">
        <v>311</v>
      </c>
      <c r="B43" s="532" t="s">
        <v>7</v>
      </c>
      <c r="C43" s="533" t="s">
        <v>162</v>
      </c>
      <c r="D43" s="535" t="s">
        <v>214</v>
      </c>
      <c r="E43" s="234" t="s">
        <v>35</v>
      </c>
      <c r="F43" s="536">
        <v>1</v>
      </c>
      <c r="G43" s="536">
        <v>1</v>
      </c>
      <c r="H43" s="537">
        <v>2586</v>
      </c>
      <c r="I43" s="537">
        <v>2586</v>
      </c>
      <c r="J43" s="78">
        <f t="shared" si="0"/>
        <v>1</v>
      </c>
      <c r="K43" s="468">
        <v>0</v>
      </c>
      <c r="L43" s="536">
        <v>1</v>
      </c>
      <c r="M43" s="536">
        <v>1</v>
      </c>
      <c r="N43" s="536">
        <v>1</v>
      </c>
      <c r="O43" s="190">
        <f t="shared" si="1"/>
        <v>1</v>
      </c>
      <c r="P43" s="514"/>
      <c r="Q43" s="515"/>
      <c r="R43" s="391"/>
      <c r="S43" s="348"/>
      <c r="T43" s="362"/>
    </row>
    <row r="44" spans="1:20" s="293" customFormat="1" ht="12.75" outlineLevel="1">
      <c r="A44" s="534" t="s">
        <v>311</v>
      </c>
      <c r="B44" s="532" t="s">
        <v>7</v>
      </c>
      <c r="C44" s="533" t="s">
        <v>162</v>
      </c>
      <c r="D44" s="535" t="s">
        <v>322</v>
      </c>
      <c r="E44" s="234" t="s">
        <v>35</v>
      </c>
      <c r="F44" s="536">
        <v>1</v>
      </c>
      <c r="G44" s="536">
        <v>1</v>
      </c>
      <c r="H44" s="537">
        <v>2586</v>
      </c>
      <c r="I44" s="537">
        <v>2586</v>
      </c>
      <c r="J44" s="78">
        <f t="shared" si="0"/>
        <v>1</v>
      </c>
      <c r="K44" s="468">
        <v>0</v>
      </c>
      <c r="L44" s="536">
        <v>1</v>
      </c>
      <c r="M44" s="536">
        <v>1</v>
      </c>
      <c r="N44" s="536">
        <v>1</v>
      </c>
      <c r="O44" s="190">
        <f t="shared" si="1"/>
        <v>1</v>
      </c>
      <c r="P44" s="514"/>
      <c r="Q44" s="515"/>
      <c r="R44" s="391"/>
      <c r="S44" s="348"/>
      <c r="T44" s="362"/>
    </row>
    <row r="45" spans="1:20" s="293" customFormat="1" ht="12.75" outlineLevel="1">
      <c r="A45" s="534" t="s">
        <v>311</v>
      </c>
      <c r="B45" s="532" t="s">
        <v>7</v>
      </c>
      <c r="C45" s="533" t="s">
        <v>162</v>
      </c>
      <c r="D45" s="535" t="s">
        <v>321</v>
      </c>
      <c r="E45" s="234" t="s">
        <v>35</v>
      </c>
      <c r="F45" s="536">
        <v>1</v>
      </c>
      <c r="G45" s="536">
        <v>1</v>
      </c>
      <c r="H45" s="537">
        <v>2586</v>
      </c>
      <c r="I45" s="537">
        <v>2586</v>
      </c>
      <c r="J45" s="78">
        <f t="shared" si="0"/>
        <v>1</v>
      </c>
      <c r="K45" s="468">
        <v>0</v>
      </c>
      <c r="L45" s="536">
        <v>1</v>
      </c>
      <c r="M45" s="536">
        <v>1</v>
      </c>
      <c r="N45" s="536">
        <v>1</v>
      </c>
      <c r="O45" s="190">
        <f t="shared" si="1"/>
        <v>1</v>
      </c>
      <c r="P45" s="514"/>
      <c r="Q45" s="515"/>
      <c r="R45" s="391"/>
      <c r="S45" s="348"/>
      <c r="T45" s="362"/>
    </row>
    <row r="46" spans="1:20" s="293" customFormat="1" ht="12.75" outlineLevel="1">
      <c r="A46" s="534" t="s">
        <v>311</v>
      </c>
      <c r="B46" s="532" t="s">
        <v>7</v>
      </c>
      <c r="C46" s="533" t="s">
        <v>162</v>
      </c>
      <c r="D46" s="535" t="s">
        <v>329</v>
      </c>
      <c r="E46" s="234" t="s">
        <v>35</v>
      </c>
      <c r="F46" s="536">
        <v>1</v>
      </c>
      <c r="G46" s="536">
        <v>1</v>
      </c>
      <c r="H46" s="537">
        <v>2586</v>
      </c>
      <c r="I46" s="537">
        <v>2586</v>
      </c>
      <c r="J46" s="78">
        <f t="shared" si="0"/>
        <v>1</v>
      </c>
      <c r="K46" s="468">
        <v>0</v>
      </c>
      <c r="L46" s="536">
        <v>1</v>
      </c>
      <c r="M46" s="536">
        <v>1</v>
      </c>
      <c r="N46" s="536">
        <v>1</v>
      </c>
      <c r="O46" s="190">
        <f t="shared" si="1"/>
        <v>1</v>
      </c>
      <c r="P46" s="514"/>
      <c r="Q46" s="515"/>
      <c r="R46" s="391"/>
      <c r="S46" s="348"/>
      <c r="T46" s="362"/>
    </row>
    <row r="47" spans="1:20" s="293" customFormat="1" ht="12.75" outlineLevel="1">
      <c r="A47" s="534" t="s">
        <v>311</v>
      </c>
      <c r="B47" s="532" t="s">
        <v>7</v>
      </c>
      <c r="C47" s="533" t="s">
        <v>162</v>
      </c>
      <c r="D47" s="535" t="s">
        <v>330</v>
      </c>
      <c r="E47" s="234" t="s">
        <v>35</v>
      </c>
      <c r="F47" s="536">
        <v>1</v>
      </c>
      <c r="G47" s="536">
        <v>1</v>
      </c>
      <c r="H47" s="537">
        <v>2586</v>
      </c>
      <c r="I47" s="537">
        <v>2586</v>
      </c>
      <c r="J47" s="78">
        <f t="shared" si="0"/>
        <v>1</v>
      </c>
      <c r="K47" s="468">
        <v>0</v>
      </c>
      <c r="L47" s="536">
        <v>1</v>
      </c>
      <c r="M47" s="536">
        <v>1</v>
      </c>
      <c r="N47" s="536">
        <v>1</v>
      </c>
      <c r="O47" s="190">
        <f t="shared" si="1"/>
        <v>1</v>
      </c>
      <c r="P47" s="514"/>
      <c r="Q47" s="515"/>
      <c r="R47" s="391"/>
      <c r="S47" s="348"/>
      <c r="T47" s="362"/>
    </row>
    <row r="48" spans="1:20" s="293" customFormat="1" ht="12.75" outlineLevel="1">
      <c r="A48" s="534" t="s">
        <v>311</v>
      </c>
      <c r="B48" s="532" t="s">
        <v>7</v>
      </c>
      <c r="C48" s="533" t="s">
        <v>163</v>
      </c>
      <c r="D48" s="535" t="s">
        <v>331</v>
      </c>
      <c r="E48" s="234" t="s">
        <v>35</v>
      </c>
      <c r="F48" s="536">
        <v>1</v>
      </c>
      <c r="G48" s="536">
        <v>1</v>
      </c>
      <c r="H48" s="537">
        <v>2586</v>
      </c>
      <c r="I48" s="537">
        <v>2586</v>
      </c>
      <c r="J48" s="78">
        <f t="shared" si="0"/>
        <v>1</v>
      </c>
      <c r="K48" s="468">
        <v>0</v>
      </c>
      <c r="L48" s="536">
        <v>1</v>
      </c>
      <c r="M48" s="536">
        <v>1</v>
      </c>
      <c r="N48" s="536">
        <v>1</v>
      </c>
      <c r="O48" s="190">
        <f t="shared" si="1"/>
        <v>1</v>
      </c>
      <c r="P48" s="514"/>
      <c r="Q48" s="515"/>
      <c r="R48" s="391"/>
      <c r="S48" s="348"/>
      <c r="T48" s="362"/>
    </row>
    <row r="49" spans="1:20" s="293" customFormat="1" ht="12.75" outlineLevel="1">
      <c r="A49" s="534" t="s">
        <v>311</v>
      </c>
      <c r="B49" s="532" t="s">
        <v>7</v>
      </c>
      <c r="C49" s="533" t="s">
        <v>163</v>
      </c>
      <c r="D49" s="535" t="s">
        <v>332</v>
      </c>
      <c r="E49" s="234" t="s">
        <v>35</v>
      </c>
      <c r="F49" s="536">
        <v>1</v>
      </c>
      <c r="G49" s="536">
        <v>1</v>
      </c>
      <c r="H49" s="537">
        <v>2586</v>
      </c>
      <c r="I49" s="537">
        <v>2586</v>
      </c>
      <c r="J49" s="78">
        <f t="shared" si="0"/>
        <v>1</v>
      </c>
      <c r="K49" s="468">
        <v>0</v>
      </c>
      <c r="L49" s="536">
        <v>1</v>
      </c>
      <c r="M49" s="536">
        <v>1</v>
      </c>
      <c r="N49" s="536">
        <v>1</v>
      </c>
      <c r="O49" s="190">
        <f t="shared" si="1"/>
        <v>1</v>
      </c>
      <c r="P49" s="514"/>
      <c r="Q49" s="515"/>
      <c r="R49" s="391"/>
      <c r="S49" s="348"/>
      <c r="T49" s="362"/>
    </row>
    <row r="50" spans="1:20" s="293" customFormat="1" ht="12.75" outlineLevel="1">
      <c r="A50" s="534" t="s">
        <v>311</v>
      </c>
      <c r="B50" s="532" t="s">
        <v>7</v>
      </c>
      <c r="C50" s="533" t="s">
        <v>163</v>
      </c>
      <c r="D50" s="535" t="s">
        <v>333</v>
      </c>
      <c r="E50" s="234" t="s">
        <v>35</v>
      </c>
      <c r="F50" s="536">
        <v>1</v>
      </c>
      <c r="G50" s="536">
        <v>1</v>
      </c>
      <c r="H50" s="537">
        <v>2586</v>
      </c>
      <c r="I50" s="537">
        <v>2586</v>
      </c>
      <c r="J50" s="78">
        <f t="shared" si="0"/>
        <v>1</v>
      </c>
      <c r="K50" s="468">
        <v>0</v>
      </c>
      <c r="L50" s="536">
        <v>1</v>
      </c>
      <c r="M50" s="536">
        <v>1</v>
      </c>
      <c r="N50" s="536">
        <v>1</v>
      </c>
      <c r="O50" s="190">
        <f t="shared" si="1"/>
        <v>1</v>
      </c>
      <c r="P50" s="514"/>
      <c r="Q50" s="515"/>
      <c r="R50" s="391"/>
      <c r="S50" s="348"/>
      <c r="T50" s="362"/>
    </row>
    <row r="51" spans="1:20" s="293" customFormat="1" ht="12.75" outlineLevel="1">
      <c r="A51" s="534" t="s">
        <v>311</v>
      </c>
      <c r="B51" s="532" t="s">
        <v>7</v>
      </c>
      <c r="C51" s="533" t="s">
        <v>163</v>
      </c>
      <c r="D51" s="535" t="s">
        <v>334</v>
      </c>
      <c r="E51" s="234" t="s">
        <v>35</v>
      </c>
      <c r="F51" s="536">
        <v>1</v>
      </c>
      <c r="G51" s="536">
        <v>1</v>
      </c>
      <c r="H51" s="537">
        <v>2586</v>
      </c>
      <c r="I51" s="537">
        <v>2586</v>
      </c>
      <c r="J51" s="78">
        <f t="shared" si="0"/>
        <v>1</v>
      </c>
      <c r="K51" s="468">
        <v>0</v>
      </c>
      <c r="L51" s="536">
        <v>1</v>
      </c>
      <c r="M51" s="536">
        <v>1</v>
      </c>
      <c r="N51" s="536">
        <v>1</v>
      </c>
      <c r="O51" s="190">
        <f t="shared" si="1"/>
        <v>1</v>
      </c>
      <c r="P51" s="514"/>
      <c r="Q51" s="515"/>
      <c r="R51" s="391"/>
      <c r="S51" s="348"/>
      <c r="T51" s="362"/>
    </row>
    <row r="52" spans="1:20" s="293" customFormat="1" ht="12.75" outlineLevel="1">
      <c r="A52" s="534" t="s">
        <v>311</v>
      </c>
      <c r="B52" s="532" t="s">
        <v>7</v>
      </c>
      <c r="C52" s="533" t="s">
        <v>163</v>
      </c>
      <c r="D52" s="535" t="s">
        <v>335</v>
      </c>
      <c r="E52" s="234" t="s">
        <v>35</v>
      </c>
      <c r="F52" s="536">
        <v>1</v>
      </c>
      <c r="G52" s="536">
        <v>1</v>
      </c>
      <c r="H52" s="537">
        <v>2586</v>
      </c>
      <c r="I52" s="537">
        <v>2586</v>
      </c>
      <c r="J52" s="78">
        <f t="shared" si="0"/>
        <v>1</v>
      </c>
      <c r="K52" s="468">
        <v>0</v>
      </c>
      <c r="L52" s="536">
        <v>1</v>
      </c>
      <c r="M52" s="536">
        <v>1</v>
      </c>
      <c r="N52" s="536">
        <v>1</v>
      </c>
      <c r="O52" s="190">
        <f t="shared" si="1"/>
        <v>1</v>
      </c>
      <c r="P52" s="514"/>
      <c r="Q52" s="515"/>
      <c r="R52" s="391"/>
      <c r="S52" s="348"/>
      <c r="T52" s="362"/>
    </row>
    <row r="53" spans="1:20" s="293" customFormat="1" ht="12.75" outlineLevel="1">
      <c r="A53" s="534" t="s">
        <v>311</v>
      </c>
      <c r="B53" s="532" t="s">
        <v>7</v>
      </c>
      <c r="C53" s="533" t="s">
        <v>163</v>
      </c>
      <c r="D53" s="535" t="s">
        <v>336</v>
      </c>
      <c r="E53" s="234" t="s">
        <v>35</v>
      </c>
      <c r="F53" s="536">
        <v>1</v>
      </c>
      <c r="G53" s="536">
        <v>1</v>
      </c>
      <c r="H53" s="537">
        <v>2586</v>
      </c>
      <c r="I53" s="537">
        <v>2586</v>
      </c>
      <c r="J53" s="78">
        <f t="shared" si="0"/>
        <v>1</v>
      </c>
      <c r="K53" s="468">
        <v>0</v>
      </c>
      <c r="L53" s="536">
        <v>1</v>
      </c>
      <c r="M53" s="536">
        <v>1</v>
      </c>
      <c r="N53" s="536">
        <v>1</v>
      </c>
      <c r="O53" s="190">
        <f t="shared" si="1"/>
        <v>1</v>
      </c>
      <c r="P53" s="514"/>
      <c r="Q53" s="515"/>
      <c r="R53" s="391"/>
      <c r="S53" s="348"/>
      <c r="T53" s="362"/>
    </row>
    <row r="54" spans="1:20" s="293" customFormat="1" ht="12.75" outlineLevel="1">
      <c r="A54" s="534" t="s">
        <v>311</v>
      </c>
      <c r="B54" s="532" t="s">
        <v>7</v>
      </c>
      <c r="C54" s="533" t="s">
        <v>163</v>
      </c>
      <c r="D54" s="535" t="s">
        <v>337</v>
      </c>
      <c r="E54" s="234" t="s">
        <v>35</v>
      </c>
      <c r="F54" s="536">
        <v>1</v>
      </c>
      <c r="G54" s="536">
        <v>1</v>
      </c>
      <c r="H54" s="537">
        <v>2586</v>
      </c>
      <c r="I54" s="537">
        <v>2586</v>
      </c>
      <c r="J54" s="78">
        <f t="shared" si="0"/>
        <v>1</v>
      </c>
      <c r="K54" s="468">
        <v>0</v>
      </c>
      <c r="L54" s="536">
        <v>1</v>
      </c>
      <c r="M54" s="536">
        <v>1</v>
      </c>
      <c r="N54" s="536">
        <v>1</v>
      </c>
      <c r="O54" s="190">
        <f t="shared" si="1"/>
        <v>1</v>
      </c>
      <c r="P54" s="514"/>
      <c r="Q54" s="515"/>
      <c r="R54" s="391"/>
      <c r="S54" s="348"/>
      <c r="T54" s="362"/>
    </row>
    <row r="55" spans="1:20" s="293" customFormat="1" ht="12.75" outlineLevel="1">
      <c r="A55" s="534" t="s">
        <v>311</v>
      </c>
      <c r="B55" s="532" t="s">
        <v>7</v>
      </c>
      <c r="C55" s="533" t="s">
        <v>163</v>
      </c>
      <c r="D55" s="535" t="s">
        <v>338</v>
      </c>
      <c r="E55" s="234" t="s">
        <v>35</v>
      </c>
      <c r="F55" s="536">
        <v>1</v>
      </c>
      <c r="G55" s="536">
        <v>1</v>
      </c>
      <c r="H55" s="537">
        <v>2586</v>
      </c>
      <c r="I55" s="537">
        <v>2586</v>
      </c>
      <c r="J55" s="78">
        <f t="shared" si="0"/>
        <v>1</v>
      </c>
      <c r="K55" s="468">
        <v>0</v>
      </c>
      <c r="L55" s="536">
        <v>1</v>
      </c>
      <c r="M55" s="536">
        <v>1</v>
      </c>
      <c r="N55" s="536">
        <v>1</v>
      </c>
      <c r="O55" s="190">
        <f t="shared" si="1"/>
        <v>1</v>
      </c>
      <c r="P55" s="514"/>
      <c r="Q55" s="515"/>
      <c r="R55" s="391"/>
      <c r="S55" s="348"/>
      <c r="T55" s="362"/>
    </row>
    <row r="56" spans="1:20" s="293" customFormat="1" ht="12.75" outlineLevel="1">
      <c r="A56" s="534" t="s">
        <v>311</v>
      </c>
      <c r="B56" s="532" t="s">
        <v>7</v>
      </c>
      <c r="C56" s="533" t="s">
        <v>163</v>
      </c>
      <c r="D56" s="535" t="s">
        <v>339</v>
      </c>
      <c r="E56" s="234" t="s">
        <v>35</v>
      </c>
      <c r="F56" s="536">
        <v>1</v>
      </c>
      <c r="G56" s="536">
        <v>1</v>
      </c>
      <c r="H56" s="537">
        <v>2586</v>
      </c>
      <c r="I56" s="537">
        <v>2586</v>
      </c>
      <c r="J56" s="78">
        <f t="shared" si="0"/>
        <v>1</v>
      </c>
      <c r="K56" s="468">
        <v>0</v>
      </c>
      <c r="L56" s="536">
        <v>1</v>
      </c>
      <c r="M56" s="536">
        <v>1</v>
      </c>
      <c r="N56" s="536">
        <v>1</v>
      </c>
      <c r="O56" s="190">
        <f t="shared" si="1"/>
        <v>1</v>
      </c>
      <c r="P56" s="514"/>
      <c r="Q56" s="515"/>
      <c r="R56" s="391"/>
      <c r="S56" s="348"/>
      <c r="T56" s="362"/>
    </row>
    <row r="57" spans="1:20" s="293" customFormat="1" ht="12.75" outlineLevel="1">
      <c r="A57" s="534" t="s">
        <v>311</v>
      </c>
      <c r="B57" s="532" t="s">
        <v>7</v>
      </c>
      <c r="C57" s="533" t="s">
        <v>163</v>
      </c>
      <c r="D57" s="535" t="s">
        <v>340</v>
      </c>
      <c r="E57" s="234" t="s">
        <v>35</v>
      </c>
      <c r="F57" s="536">
        <v>1</v>
      </c>
      <c r="G57" s="536">
        <v>1</v>
      </c>
      <c r="H57" s="537">
        <v>2586</v>
      </c>
      <c r="I57" s="537">
        <v>2586</v>
      </c>
      <c r="J57" s="78">
        <f t="shared" si="0"/>
        <v>1</v>
      </c>
      <c r="K57" s="468">
        <v>0</v>
      </c>
      <c r="L57" s="536">
        <v>1</v>
      </c>
      <c r="M57" s="536">
        <v>1</v>
      </c>
      <c r="N57" s="536">
        <v>1</v>
      </c>
      <c r="O57" s="190">
        <f t="shared" si="1"/>
        <v>1</v>
      </c>
      <c r="P57" s="514"/>
      <c r="Q57" s="515"/>
      <c r="R57" s="391"/>
      <c r="S57" s="348"/>
      <c r="T57" s="362"/>
    </row>
    <row r="58" spans="1:20" s="293" customFormat="1" ht="12.75" outlineLevel="1">
      <c r="A58" s="534" t="s">
        <v>311</v>
      </c>
      <c r="B58" s="532" t="s">
        <v>7</v>
      </c>
      <c r="C58" s="533" t="s">
        <v>163</v>
      </c>
      <c r="D58" s="535" t="s">
        <v>341</v>
      </c>
      <c r="E58" s="234" t="s">
        <v>35</v>
      </c>
      <c r="F58" s="536">
        <v>1</v>
      </c>
      <c r="G58" s="536">
        <v>1</v>
      </c>
      <c r="H58" s="537">
        <v>2586</v>
      </c>
      <c r="I58" s="537">
        <v>2586</v>
      </c>
      <c r="J58" s="78">
        <f t="shared" si="0"/>
        <v>1</v>
      </c>
      <c r="K58" s="468">
        <v>0</v>
      </c>
      <c r="L58" s="536">
        <v>1</v>
      </c>
      <c r="M58" s="536">
        <v>1</v>
      </c>
      <c r="N58" s="536">
        <v>1</v>
      </c>
      <c r="O58" s="190">
        <f t="shared" si="1"/>
        <v>1</v>
      </c>
      <c r="P58" s="514"/>
      <c r="Q58" s="515"/>
      <c r="R58" s="391"/>
      <c r="S58" s="348"/>
      <c r="T58" s="362"/>
    </row>
    <row r="59" spans="1:20" s="293" customFormat="1" ht="12.75" outlineLevel="1">
      <c r="A59" s="534" t="s">
        <v>311</v>
      </c>
      <c r="B59" s="532" t="s">
        <v>7</v>
      </c>
      <c r="C59" s="533" t="s">
        <v>163</v>
      </c>
      <c r="D59" s="535" t="s">
        <v>342</v>
      </c>
      <c r="E59" s="234" t="s">
        <v>35</v>
      </c>
      <c r="F59" s="536">
        <v>1</v>
      </c>
      <c r="G59" s="536">
        <v>1</v>
      </c>
      <c r="H59" s="537">
        <v>2586</v>
      </c>
      <c r="I59" s="537">
        <v>2586</v>
      </c>
      <c r="J59" s="78">
        <f aca="true" t="shared" si="2" ref="J59:J90">IF(H59&gt;0,I59/H59,0)</f>
        <v>1</v>
      </c>
      <c r="K59" s="468">
        <v>0</v>
      </c>
      <c r="L59" s="536">
        <v>1</v>
      </c>
      <c r="M59" s="536">
        <v>1</v>
      </c>
      <c r="N59" s="536">
        <v>1</v>
      </c>
      <c r="O59" s="190">
        <f aca="true" t="shared" si="3" ref="O59:O90">IF(AND(M59=1,N59=1),1,0)</f>
        <v>1</v>
      </c>
      <c r="P59" s="514"/>
      <c r="Q59" s="515"/>
      <c r="R59" s="391"/>
      <c r="S59" s="348"/>
      <c r="T59" s="362"/>
    </row>
    <row r="60" spans="1:20" s="293" customFormat="1" ht="12.75" outlineLevel="1">
      <c r="A60" s="534" t="s">
        <v>311</v>
      </c>
      <c r="B60" s="532" t="s">
        <v>7</v>
      </c>
      <c r="C60" s="533" t="s">
        <v>163</v>
      </c>
      <c r="D60" s="535" t="s">
        <v>343</v>
      </c>
      <c r="E60" s="234" t="s">
        <v>35</v>
      </c>
      <c r="F60" s="536">
        <v>1</v>
      </c>
      <c r="G60" s="536">
        <v>1</v>
      </c>
      <c r="H60" s="537">
        <v>2586</v>
      </c>
      <c r="I60" s="537">
        <v>2586</v>
      </c>
      <c r="J60" s="78">
        <f t="shared" si="2"/>
        <v>1</v>
      </c>
      <c r="K60" s="468">
        <v>0</v>
      </c>
      <c r="L60" s="536">
        <v>1</v>
      </c>
      <c r="M60" s="536">
        <v>1</v>
      </c>
      <c r="N60" s="536">
        <v>1</v>
      </c>
      <c r="O60" s="190">
        <f t="shared" si="3"/>
        <v>1</v>
      </c>
      <c r="P60" s="514"/>
      <c r="Q60" s="515"/>
      <c r="R60" s="391"/>
      <c r="S60" s="348"/>
      <c r="T60" s="362"/>
    </row>
    <row r="61" spans="1:20" s="293" customFormat="1" ht="12.75" outlineLevel="1">
      <c r="A61" s="534" t="s">
        <v>311</v>
      </c>
      <c r="B61" s="532" t="s">
        <v>7</v>
      </c>
      <c r="C61" s="533" t="s">
        <v>163</v>
      </c>
      <c r="D61" s="535" t="s">
        <v>344</v>
      </c>
      <c r="E61" s="234" t="s">
        <v>35</v>
      </c>
      <c r="F61" s="536">
        <v>1</v>
      </c>
      <c r="G61" s="536">
        <v>1</v>
      </c>
      <c r="H61" s="537">
        <v>2586</v>
      </c>
      <c r="I61" s="537">
        <v>2586</v>
      </c>
      <c r="J61" s="78">
        <f t="shared" si="2"/>
        <v>1</v>
      </c>
      <c r="K61" s="468">
        <v>0</v>
      </c>
      <c r="L61" s="536">
        <v>1</v>
      </c>
      <c r="M61" s="536">
        <v>1</v>
      </c>
      <c r="N61" s="536">
        <v>1</v>
      </c>
      <c r="O61" s="190">
        <f t="shared" si="3"/>
        <v>1</v>
      </c>
      <c r="P61" s="514"/>
      <c r="Q61" s="515"/>
      <c r="R61" s="391"/>
      <c r="S61" s="348"/>
      <c r="T61" s="362"/>
    </row>
    <row r="62" spans="1:20" s="293" customFormat="1" ht="12.75" outlineLevel="1">
      <c r="A62" s="534" t="s">
        <v>311</v>
      </c>
      <c r="B62" s="532" t="s">
        <v>7</v>
      </c>
      <c r="C62" s="533" t="s">
        <v>163</v>
      </c>
      <c r="D62" s="535" t="s">
        <v>345</v>
      </c>
      <c r="E62" s="234" t="s">
        <v>35</v>
      </c>
      <c r="F62" s="536">
        <v>1</v>
      </c>
      <c r="G62" s="536">
        <v>1</v>
      </c>
      <c r="H62" s="537">
        <v>2586</v>
      </c>
      <c r="I62" s="537">
        <v>2586</v>
      </c>
      <c r="J62" s="78">
        <f t="shared" si="2"/>
        <v>1</v>
      </c>
      <c r="K62" s="468">
        <v>0</v>
      </c>
      <c r="L62" s="536">
        <v>1</v>
      </c>
      <c r="M62" s="536">
        <v>1</v>
      </c>
      <c r="N62" s="536">
        <v>1</v>
      </c>
      <c r="O62" s="190">
        <f t="shared" si="3"/>
        <v>1</v>
      </c>
      <c r="P62" s="514"/>
      <c r="Q62" s="515"/>
      <c r="R62" s="391"/>
      <c r="S62" s="348"/>
      <c r="T62" s="362"/>
    </row>
    <row r="63" spans="1:20" s="293" customFormat="1" ht="12.75" outlineLevel="1">
      <c r="A63" s="534" t="s">
        <v>311</v>
      </c>
      <c r="B63" s="532" t="s">
        <v>7</v>
      </c>
      <c r="C63" s="533" t="s">
        <v>163</v>
      </c>
      <c r="D63" s="535" t="s">
        <v>346</v>
      </c>
      <c r="E63" s="234" t="s">
        <v>35</v>
      </c>
      <c r="F63" s="536">
        <v>1</v>
      </c>
      <c r="G63" s="536">
        <v>1</v>
      </c>
      <c r="H63" s="537">
        <v>2586</v>
      </c>
      <c r="I63" s="537">
        <v>2586</v>
      </c>
      <c r="J63" s="78">
        <f t="shared" si="2"/>
        <v>1</v>
      </c>
      <c r="K63" s="468">
        <v>0</v>
      </c>
      <c r="L63" s="536">
        <v>1</v>
      </c>
      <c r="M63" s="536">
        <v>1</v>
      </c>
      <c r="N63" s="536">
        <v>1</v>
      </c>
      <c r="O63" s="190">
        <f t="shared" si="3"/>
        <v>1</v>
      </c>
      <c r="P63" s="514"/>
      <c r="Q63" s="515"/>
      <c r="R63" s="391"/>
      <c r="S63" s="348"/>
      <c r="T63" s="362"/>
    </row>
    <row r="64" spans="1:20" s="293" customFormat="1" ht="12.75" outlineLevel="1">
      <c r="A64" s="534" t="s">
        <v>311</v>
      </c>
      <c r="B64" s="532" t="s">
        <v>7</v>
      </c>
      <c r="C64" s="533" t="s">
        <v>163</v>
      </c>
      <c r="D64" s="535" t="s">
        <v>347</v>
      </c>
      <c r="E64" s="234" t="s">
        <v>35</v>
      </c>
      <c r="F64" s="536">
        <v>1</v>
      </c>
      <c r="G64" s="536">
        <v>1</v>
      </c>
      <c r="H64" s="537">
        <v>2586</v>
      </c>
      <c r="I64" s="537">
        <v>2586</v>
      </c>
      <c r="J64" s="78">
        <f t="shared" si="2"/>
        <v>1</v>
      </c>
      <c r="K64" s="468">
        <v>0</v>
      </c>
      <c r="L64" s="536">
        <v>1</v>
      </c>
      <c r="M64" s="536">
        <v>1</v>
      </c>
      <c r="N64" s="536">
        <v>1</v>
      </c>
      <c r="O64" s="190">
        <f t="shared" si="3"/>
        <v>1</v>
      </c>
      <c r="P64" s="514"/>
      <c r="Q64" s="515"/>
      <c r="R64" s="391"/>
      <c r="S64" s="348"/>
      <c r="T64" s="362"/>
    </row>
    <row r="65" spans="1:20" s="293" customFormat="1" ht="12.75" outlineLevel="1">
      <c r="A65" s="534" t="s">
        <v>311</v>
      </c>
      <c r="B65" s="532" t="s">
        <v>7</v>
      </c>
      <c r="C65" s="533" t="s">
        <v>163</v>
      </c>
      <c r="D65" s="535" t="s">
        <v>348</v>
      </c>
      <c r="E65" s="234" t="s">
        <v>35</v>
      </c>
      <c r="F65" s="536">
        <v>1</v>
      </c>
      <c r="G65" s="536">
        <v>1</v>
      </c>
      <c r="H65" s="537">
        <v>2586</v>
      </c>
      <c r="I65" s="537">
        <v>2586</v>
      </c>
      <c r="J65" s="78">
        <f t="shared" si="2"/>
        <v>1</v>
      </c>
      <c r="K65" s="468">
        <v>0</v>
      </c>
      <c r="L65" s="536">
        <v>1</v>
      </c>
      <c r="M65" s="536">
        <v>1</v>
      </c>
      <c r="N65" s="536">
        <v>1</v>
      </c>
      <c r="O65" s="190">
        <f t="shared" si="3"/>
        <v>1</v>
      </c>
      <c r="P65" s="514"/>
      <c r="Q65" s="515"/>
      <c r="R65" s="391"/>
      <c r="S65" s="348"/>
      <c r="T65" s="362"/>
    </row>
    <row r="66" spans="1:20" s="293" customFormat="1" ht="12.75" outlineLevel="1">
      <c r="A66" s="534" t="s">
        <v>311</v>
      </c>
      <c r="B66" s="532" t="s">
        <v>7</v>
      </c>
      <c r="C66" s="533" t="s">
        <v>163</v>
      </c>
      <c r="D66" s="535" t="s">
        <v>349</v>
      </c>
      <c r="E66" s="234" t="s">
        <v>35</v>
      </c>
      <c r="F66" s="536">
        <v>1</v>
      </c>
      <c r="G66" s="536">
        <v>1</v>
      </c>
      <c r="H66" s="537">
        <v>2586</v>
      </c>
      <c r="I66" s="537">
        <v>2586</v>
      </c>
      <c r="J66" s="78">
        <f t="shared" si="2"/>
        <v>1</v>
      </c>
      <c r="K66" s="468">
        <v>0</v>
      </c>
      <c r="L66" s="536">
        <v>1</v>
      </c>
      <c r="M66" s="536">
        <v>1</v>
      </c>
      <c r="N66" s="536">
        <v>1</v>
      </c>
      <c r="O66" s="190">
        <f t="shared" si="3"/>
        <v>1</v>
      </c>
      <c r="P66" s="514"/>
      <c r="Q66" s="515"/>
      <c r="R66" s="391"/>
      <c r="S66" s="348"/>
      <c r="T66" s="362"/>
    </row>
    <row r="67" spans="1:20" s="293" customFormat="1" ht="12.75" outlineLevel="1">
      <c r="A67" s="534" t="s">
        <v>311</v>
      </c>
      <c r="B67" s="532" t="s">
        <v>7</v>
      </c>
      <c r="C67" s="533" t="s">
        <v>163</v>
      </c>
      <c r="D67" s="535" t="s">
        <v>350</v>
      </c>
      <c r="E67" s="234" t="s">
        <v>35</v>
      </c>
      <c r="F67" s="536">
        <v>1</v>
      </c>
      <c r="G67" s="536">
        <v>1</v>
      </c>
      <c r="H67" s="537">
        <v>2586</v>
      </c>
      <c r="I67" s="537">
        <v>2586</v>
      </c>
      <c r="J67" s="78">
        <f t="shared" si="2"/>
        <v>1</v>
      </c>
      <c r="K67" s="468">
        <v>0</v>
      </c>
      <c r="L67" s="536">
        <v>1</v>
      </c>
      <c r="M67" s="536">
        <v>1</v>
      </c>
      <c r="N67" s="536">
        <v>1</v>
      </c>
      <c r="O67" s="190">
        <f t="shared" si="3"/>
        <v>1</v>
      </c>
      <c r="P67" s="514"/>
      <c r="Q67" s="515"/>
      <c r="R67" s="391"/>
      <c r="S67" s="348"/>
      <c r="T67" s="362"/>
    </row>
    <row r="68" spans="1:20" s="293" customFormat="1" ht="12.75" outlineLevel="1">
      <c r="A68" s="534" t="s">
        <v>311</v>
      </c>
      <c r="B68" s="532" t="s">
        <v>7</v>
      </c>
      <c r="C68" s="533" t="s">
        <v>163</v>
      </c>
      <c r="D68" s="535" t="s">
        <v>351</v>
      </c>
      <c r="E68" s="234" t="s">
        <v>35</v>
      </c>
      <c r="F68" s="536">
        <v>1</v>
      </c>
      <c r="G68" s="536">
        <v>1</v>
      </c>
      <c r="H68" s="537">
        <v>2586</v>
      </c>
      <c r="I68" s="537">
        <v>2586</v>
      </c>
      <c r="J68" s="78">
        <f t="shared" si="2"/>
        <v>1</v>
      </c>
      <c r="K68" s="468">
        <v>0</v>
      </c>
      <c r="L68" s="536">
        <v>1</v>
      </c>
      <c r="M68" s="536">
        <v>1</v>
      </c>
      <c r="N68" s="536">
        <v>1</v>
      </c>
      <c r="O68" s="190">
        <f t="shared" si="3"/>
        <v>1</v>
      </c>
      <c r="P68" s="514"/>
      <c r="Q68" s="515"/>
      <c r="R68" s="391"/>
      <c r="S68" s="348"/>
      <c r="T68" s="362"/>
    </row>
    <row r="69" spans="1:20" s="293" customFormat="1" ht="12.75" outlineLevel="1">
      <c r="A69" s="534" t="s">
        <v>311</v>
      </c>
      <c r="B69" s="532" t="s">
        <v>7</v>
      </c>
      <c r="C69" s="533" t="s">
        <v>163</v>
      </c>
      <c r="D69" s="535" t="s">
        <v>352</v>
      </c>
      <c r="E69" s="234" t="s">
        <v>35</v>
      </c>
      <c r="F69" s="536">
        <v>1</v>
      </c>
      <c r="G69" s="536">
        <v>1</v>
      </c>
      <c r="H69" s="537">
        <v>2586</v>
      </c>
      <c r="I69" s="537">
        <v>2586</v>
      </c>
      <c r="J69" s="78">
        <f t="shared" si="2"/>
        <v>1</v>
      </c>
      <c r="K69" s="468">
        <v>0</v>
      </c>
      <c r="L69" s="536">
        <v>1</v>
      </c>
      <c r="M69" s="536">
        <v>1</v>
      </c>
      <c r="N69" s="536">
        <v>1</v>
      </c>
      <c r="O69" s="190">
        <f t="shared" si="3"/>
        <v>1</v>
      </c>
      <c r="P69" s="514"/>
      <c r="Q69" s="515"/>
      <c r="R69" s="391"/>
      <c r="S69" s="348"/>
      <c r="T69" s="362"/>
    </row>
    <row r="70" spans="1:20" s="293" customFormat="1" ht="12.75" outlineLevel="1">
      <c r="A70" s="534" t="s">
        <v>311</v>
      </c>
      <c r="B70" s="532" t="s">
        <v>7</v>
      </c>
      <c r="C70" s="533" t="s">
        <v>163</v>
      </c>
      <c r="D70" s="535" t="s">
        <v>353</v>
      </c>
      <c r="E70" s="234" t="s">
        <v>35</v>
      </c>
      <c r="F70" s="536">
        <v>1</v>
      </c>
      <c r="G70" s="536">
        <v>1</v>
      </c>
      <c r="H70" s="537">
        <v>2586</v>
      </c>
      <c r="I70" s="537">
        <v>2586</v>
      </c>
      <c r="J70" s="78">
        <f t="shared" si="2"/>
        <v>1</v>
      </c>
      <c r="K70" s="468">
        <v>0</v>
      </c>
      <c r="L70" s="536">
        <v>1</v>
      </c>
      <c r="M70" s="536">
        <v>1</v>
      </c>
      <c r="N70" s="536">
        <v>1</v>
      </c>
      <c r="O70" s="190">
        <f t="shared" si="3"/>
        <v>1</v>
      </c>
      <c r="P70" s="514"/>
      <c r="Q70" s="515"/>
      <c r="R70" s="391"/>
      <c r="S70" s="348"/>
      <c r="T70" s="362"/>
    </row>
    <row r="71" spans="1:20" s="293" customFormat="1" ht="12.75" outlineLevel="1">
      <c r="A71" s="534" t="s">
        <v>311</v>
      </c>
      <c r="B71" s="532" t="s">
        <v>7</v>
      </c>
      <c r="C71" s="533" t="s">
        <v>163</v>
      </c>
      <c r="D71" s="535" t="s">
        <v>354</v>
      </c>
      <c r="E71" s="234" t="s">
        <v>35</v>
      </c>
      <c r="F71" s="536">
        <v>1</v>
      </c>
      <c r="G71" s="536">
        <v>1</v>
      </c>
      <c r="H71" s="537">
        <v>2586</v>
      </c>
      <c r="I71" s="537">
        <v>2586</v>
      </c>
      <c r="J71" s="78">
        <f t="shared" si="2"/>
        <v>1</v>
      </c>
      <c r="K71" s="468">
        <v>0</v>
      </c>
      <c r="L71" s="536">
        <v>1</v>
      </c>
      <c r="M71" s="536">
        <v>1</v>
      </c>
      <c r="N71" s="536">
        <v>1</v>
      </c>
      <c r="O71" s="190">
        <f t="shared" si="3"/>
        <v>1</v>
      </c>
      <c r="P71" s="514"/>
      <c r="Q71" s="515"/>
      <c r="R71" s="391"/>
      <c r="S71" s="348"/>
      <c r="T71" s="362"/>
    </row>
    <row r="72" spans="1:20" s="293" customFormat="1" ht="12.75" outlineLevel="1">
      <c r="A72" s="534" t="s">
        <v>311</v>
      </c>
      <c r="B72" s="532" t="s">
        <v>7</v>
      </c>
      <c r="C72" s="533" t="s">
        <v>163</v>
      </c>
      <c r="D72" s="535" t="s">
        <v>355</v>
      </c>
      <c r="E72" s="234" t="s">
        <v>35</v>
      </c>
      <c r="F72" s="536">
        <v>1</v>
      </c>
      <c r="G72" s="536">
        <v>1</v>
      </c>
      <c r="H72" s="537">
        <v>2586</v>
      </c>
      <c r="I72" s="537">
        <v>2586</v>
      </c>
      <c r="J72" s="78">
        <f t="shared" si="2"/>
        <v>1</v>
      </c>
      <c r="K72" s="468">
        <v>0</v>
      </c>
      <c r="L72" s="536">
        <v>1</v>
      </c>
      <c r="M72" s="536">
        <v>1</v>
      </c>
      <c r="N72" s="536">
        <v>1</v>
      </c>
      <c r="O72" s="190">
        <f t="shared" si="3"/>
        <v>1</v>
      </c>
      <c r="P72" s="514"/>
      <c r="Q72" s="515"/>
      <c r="R72" s="391"/>
      <c r="S72" s="348"/>
      <c r="T72" s="362"/>
    </row>
    <row r="73" spans="1:20" s="293" customFormat="1" ht="12.75" outlineLevel="1">
      <c r="A73" s="534" t="s">
        <v>311</v>
      </c>
      <c r="B73" s="532" t="s">
        <v>7</v>
      </c>
      <c r="C73" s="533" t="s">
        <v>163</v>
      </c>
      <c r="D73" s="535" t="s">
        <v>356</v>
      </c>
      <c r="E73" s="234" t="s">
        <v>35</v>
      </c>
      <c r="F73" s="536">
        <v>1</v>
      </c>
      <c r="G73" s="536">
        <v>1</v>
      </c>
      <c r="H73" s="537">
        <v>2586</v>
      </c>
      <c r="I73" s="537">
        <v>2586</v>
      </c>
      <c r="J73" s="78">
        <f t="shared" si="2"/>
        <v>1</v>
      </c>
      <c r="K73" s="468">
        <v>0</v>
      </c>
      <c r="L73" s="536">
        <v>1</v>
      </c>
      <c r="M73" s="536">
        <v>1</v>
      </c>
      <c r="N73" s="536">
        <v>1</v>
      </c>
      <c r="O73" s="190">
        <f t="shared" si="3"/>
        <v>1</v>
      </c>
      <c r="P73" s="514"/>
      <c r="Q73" s="515"/>
      <c r="R73" s="391"/>
      <c r="S73" s="348"/>
      <c r="T73" s="362"/>
    </row>
    <row r="74" spans="1:20" s="293" customFormat="1" ht="12.75" outlineLevel="1">
      <c r="A74" s="534" t="s">
        <v>311</v>
      </c>
      <c r="B74" s="532" t="s">
        <v>7</v>
      </c>
      <c r="C74" s="533" t="s">
        <v>164</v>
      </c>
      <c r="D74" s="535" t="s">
        <v>357</v>
      </c>
      <c r="E74" s="234" t="s">
        <v>35</v>
      </c>
      <c r="F74" s="536">
        <v>1</v>
      </c>
      <c r="G74" s="536">
        <v>1</v>
      </c>
      <c r="H74" s="537">
        <v>2586</v>
      </c>
      <c r="I74" s="537">
        <v>2586</v>
      </c>
      <c r="J74" s="78">
        <f t="shared" si="2"/>
        <v>1</v>
      </c>
      <c r="K74" s="468">
        <v>0</v>
      </c>
      <c r="L74" s="536">
        <v>1</v>
      </c>
      <c r="M74" s="536">
        <v>1</v>
      </c>
      <c r="N74" s="536">
        <v>1</v>
      </c>
      <c r="O74" s="190">
        <f t="shared" si="3"/>
        <v>1</v>
      </c>
      <c r="P74" s="514"/>
      <c r="Q74" s="515"/>
      <c r="R74" s="391"/>
      <c r="S74" s="348"/>
      <c r="T74" s="362"/>
    </row>
    <row r="75" spans="1:20" s="293" customFormat="1" ht="12.75" outlineLevel="1">
      <c r="A75" s="534" t="s">
        <v>311</v>
      </c>
      <c r="B75" s="532" t="s">
        <v>7</v>
      </c>
      <c r="C75" s="533" t="s">
        <v>164</v>
      </c>
      <c r="D75" s="535" t="s">
        <v>358</v>
      </c>
      <c r="E75" s="234" t="s">
        <v>35</v>
      </c>
      <c r="F75" s="536">
        <v>1</v>
      </c>
      <c r="G75" s="536">
        <v>1</v>
      </c>
      <c r="H75" s="537">
        <v>2586</v>
      </c>
      <c r="I75" s="537">
        <v>2586</v>
      </c>
      <c r="J75" s="78">
        <f t="shared" si="2"/>
        <v>1</v>
      </c>
      <c r="K75" s="468">
        <v>0</v>
      </c>
      <c r="L75" s="536">
        <v>1</v>
      </c>
      <c r="M75" s="536">
        <v>1</v>
      </c>
      <c r="N75" s="536">
        <v>1</v>
      </c>
      <c r="O75" s="190">
        <f t="shared" si="3"/>
        <v>1</v>
      </c>
      <c r="P75" s="514"/>
      <c r="Q75" s="515"/>
      <c r="R75" s="391"/>
      <c r="S75" s="348"/>
      <c r="T75" s="362"/>
    </row>
    <row r="76" spans="1:20" s="293" customFormat="1" ht="12.75" outlineLevel="1">
      <c r="A76" s="534" t="s">
        <v>311</v>
      </c>
      <c r="B76" s="532" t="s">
        <v>7</v>
      </c>
      <c r="C76" s="533" t="s">
        <v>164</v>
      </c>
      <c r="D76" s="535" t="s">
        <v>359</v>
      </c>
      <c r="E76" s="234" t="s">
        <v>35</v>
      </c>
      <c r="F76" s="536">
        <v>1</v>
      </c>
      <c r="G76" s="536">
        <v>1</v>
      </c>
      <c r="H76" s="537">
        <v>2586</v>
      </c>
      <c r="I76" s="537">
        <v>2586</v>
      </c>
      <c r="J76" s="78">
        <f t="shared" si="2"/>
        <v>1</v>
      </c>
      <c r="K76" s="468">
        <v>0</v>
      </c>
      <c r="L76" s="536">
        <v>1</v>
      </c>
      <c r="M76" s="536">
        <v>1</v>
      </c>
      <c r="N76" s="536">
        <v>1</v>
      </c>
      <c r="O76" s="190">
        <f t="shared" si="3"/>
        <v>1</v>
      </c>
      <c r="P76" s="514"/>
      <c r="Q76" s="515"/>
      <c r="R76" s="391"/>
      <c r="S76" s="348"/>
      <c r="T76" s="362"/>
    </row>
    <row r="77" spans="1:20" s="293" customFormat="1" ht="12.75" outlineLevel="1">
      <c r="A77" s="534" t="s">
        <v>311</v>
      </c>
      <c r="B77" s="532" t="s">
        <v>7</v>
      </c>
      <c r="C77" s="533" t="s">
        <v>164</v>
      </c>
      <c r="D77" s="535" t="s">
        <v>360</v>
      </c>
      <c r="E77" s="234" t="s">
        <v>35</v>
      </c>
      <c r="F77" s="536">
        <v>1</v>
      </c>
      <c r="G77" s="536">
        <v>1</v>
      </c>
      <c r="H77" s="537">
        <v>2586</v>
      </c>
      <c r="I77" s="537">
        <v>2586</v>
      </c>
      <c r="J77" s="78">
        <f t="shared" si="2"/>
        <v>1</v>
      </c>
      <c r="K77" s="468">
        <v>0</v>
      </c>
      <c r="L77" s="536">
        <v>1</v>
      </c>
      <c r="M77" s="536">
        <v>1</v>
      </c>
      <c r="N77" s="536">
        <v>1</v>
      </c>
      <c r="O77" s="190">
        <f t="shared" si="3"/>
        <v>1</v>
      </c>
      <c r="P77" s="514"/>
      <c r="Q77" s="515"/>
      <c r="R77" s="391"/>
      <c r="S77" s="348"/>
      <c r="T77" s="362"/>
    </row>
    <row r="78" spans="1:20" s="293" customFormat="1" ht="12.75" outlineLevel="1">
      <c r="A78" s="534" t="s">
        <v>311</v>
      </c>
      <c r="B78" s="532" t="s">
        <v>7</v>
      </c>
      <c r="C78" s="533" t="s">
        <v>164</v>
      </c>
      <c r="D78" s="535" t="s">
        <v>361</v>
      </c>
      <c r="E78" s="234" t="s">
        <v>35</v>
      </c>
      <c r="F78" s="536">
        <v>1</v>
      </c>
      <c r="G78" s="536">
        <v>1</v>
      </c>
      <c r="H78" s="537">
        <v>2586</v>
      </c>
      <c r="I78" s="537">
        <v>2586</v>
      </c>
      <c r="J78" s="78">
        <f t="shared" si="2"/>
        <v>1</v>
      </c>
      <c r="K78" s="468">
        <v>0</v>
      </c>
      <c r="L78" s="536">
        <v>1</v>
      </c>
      <c r="M78" s="536">
        <v>1</v>
      </c>
      <c r="N78" s="536">
        <v>1</v>
      </c>
      <c r="O78" s="190">
        <f t="shared" si="3"/>
        <v>1</v>
      </c>
      <c r="P78" s="514"/>
      <c r="Q78" s="515"/>
      <c r="R78" s="391"/>
      <c r="S78" s="348"/>
      <c r="T78" s="362"/>
    </row>
    <row r="79" spans="1:20" s="293" customFormat="1" ht="12.75" outlineLevel="1">
      <c r="A79" s="534" t="s">
        <v>311</v>
      </c>
      <c r="B79" s="532" t="s">
        <v>7</v>
      </c>
      <c r="C79" s="533" t="s">
        <v>164</v>
      </c>
      <c r="D79" s="535" t="s">
        <v>362</v>
      </c>
      <c r="E79" s="234" t="s">
        <v>35</v>
      </c>
      <c r="F79" s="536">
        <v>1</v>
      </c>
      <c r="G79" s="536">
        <v>1</v>
      </c>
      <c r="H79" s="537">
        <v>2586</v>
      </c>
      <c r="I79" s="537">
        <v>2586</v>
      </c>
      <c r="J79" s="78">
        <f t="shared" si="2"/>
        <v>1</v>
      </c>
      <c r="K79" s="468">
        <v>0</v>
      </c>
      <c r="L79" s="536">
        <v>1</v>
      </c>
      <c r="M79" s="536">
        <v>1</v>
      </c>
      <c r="N79" s="536">
        <v>1</v>
      </c>
      <c r="O79" s="190">
        <f t="shared" si="3"/>
        <v>1</v>
      </c>
      <c r="P79" s="514"/>
      <c r="Q79" s="515"/>
      <c r="R79" s="391"/>
      <c r="S79" s="348"/>
      <c r="T79" s="362"/>
    </row>
    <row r="80" spans="1:20" s="293" customFormat="1" ht="12.75" outlineLevel="1">
      <c r="A80" s="534" t="s">
        <v>311</v>
      </c>
      <c r="B80" s="532" t="s">
        <v>7</v>
      </c>
      <c r="C80" s="533" t="s">
        <v>164</v>
      </c>
      <c r="D80" s="535" t="s">
        <v>363</v>
      </c>
      <c r="E80" s="234" t="s">
        <v>35</v>
      </c>
      <c r="F80" s="536">
        <v>1</v>
      </c>
      <c r="G80" s="536">
        <v>1</v>
      </c>
      <c r="H80" s="537">
        <v>2586</v>
      </c>
      <c r="I80" s="537">
        <v>2586</v>
      </c>
      <c r="J80" s="78">
        <f t="shared" si="2"/>
        <v>1</v>
      </c>
      <c r="K80" s="468">
        <v>0</v>
      </c>
      <c r="L80" s="536">
        <v>1</v>
      </c>
      <c r="M80" s="536">
        <v>1</v>
      </c>
      <c r="N80" s="536">
        <v>1</v>
      </c>
      <c r="O80" s="190">
        <f t="shared" si="3"/>
        <v>1</v>
      </c>
      <c r="P80" s="514"/>
      <c r="Q80" s="515"/>
      <c r="R80" s="391"/>
      <c r="S80" s="348"/>
      <c r="T80" s="362"/>
    </row>
    <row r="81" spans="1:20" s="293" customFormat="1" ht="12.75" outlineLevel="1">
      <c r="A81" s="517" t="s">
        <v>364</v>
      </c>
      <c r="B81" s="532" t="s">
        <v>7</v>
      </c>
      <c r="C81" s="533" t="s">
        <v>164</v>
      </c>
      <c r="D81" s="535" t="s">
        <v>365</v>
      </c>
      <c r="E81" s="234" t="s">
        <v>35</v>
      </c>
      <c r="F81" s="536">
        <v>1</v>
      </c>
      <c r="G81" s="536">
        <v>1</v>
      </c>
      <c r="H81" s="537">
        <v>2586</v>
      </c>
      <c r="I81" s="537">
        <v>2586</v>
      </c>
      <c r="J81" s="78">
        <f t="shared" si="2"/>
        <v>1</v>
      </c>
      <c r="K81" s="468">
        <v>0</v>
      </c>
      <c r="L81" s="536">
        <v>1</v>
      </c>
      <c r="M81" s="536">
        <v>1</v>
      </c>
      <c r="N81" s="536">
        <v>1</v>
      </c>
      <c r="O81" s="190">
        <f t="shared" si="3"/>
        <v>1</v>
      </c>
      <c r="P81" s="514"/>
      <c r="Q81" s="515"/>
      <c r="R81" s="391"/>
      <c r="S81" s="348"/>
      <c r="T81" s="362"/>
    </row>
    <row r="82" spans="1:20" s="293" customFormat="1" ht="12.75" outlineLevel="1">
      <c r="A82" s="517" t="s">
        <v>364</v>
      </c>
      <c r="B82" s="532" t="s">
        <v>7</v>
      </c>
      <c r="C82" s="533" t="s">
        <v>164</v>
      </c>
      <c r="D82" s="535" t="s">
        <v>366</v>
      </c>
      <c r="E82" s="234" t="s">
        <v>35</v>
      </c>
      <c r="F82" s="536">
        <v>1</v>
      </c>
      <c r="G82" s="536">
        <v>1</v>
      </c>
      <c r="H82" s="537">
        <v>2586</v>
      </c>
      <c r="I82" s="537">
        <v>2586</v>
      </c>
      <c r="J82" s="78">
        <f t="shared" si="2"/>
        <v>1</v>
      </c>
      <c r="K82" s="468">
        <v>0</v>
      </c>
      <c r="L82" s="536">
        <v>1</v>
      </c>
      <c r="M82" s="536">
        <v>1</v>
      </c>
      <c r="N82" s="536">
        <v>1</v>
      </c>
      <c r="O82" s="190">
        <f t="shared" si="3"/>
        <v>1</v>
      </c>
      <c r="P82" s="514"/>
      <c r="Q82" s="515"/>
      <c r="R82" s="391"/>
      <c r="S82" s="348"/>
      <c r="T82" s="362"/>
    </row>
    <row r="83" spans="1:20" s="293" customFormat="1" ht="12.75" outlineLevel="1">
      <c r="A83" s="517" t="s">
        <v>364</v>
      </c>
      <c r="B83" s="532" t="s">
        <v>7</v>
      </c>
      <c r="C83" s="533" t="s">
        <v>164</v>
      </c>
      <c r="D83" s="535" t="s">
        <v>367</v>
      </c>
      <c r="E83" s="234" t="s">
        <v>35</v>
      </c>
      <c r="F83" s="536">
        <v>1</v>
      </c>
      <c r="G83" s="536">
        <v>1</v>
      </c>
      <c r="H83" s="537">
        <v>2586</v>
      </c>
      <c r="I83" s="537">
        <v>2586</v>
      </c>
      <c r="J83" s="78">
        <f t="shared" si="2"/>
        <v>1</v>
      </c>
      <c r="K83" s="468">
        <v>0</v>
      </c>
      <c r="L83" s="536">
        <v>1</v>
      </c>
      <c r="M83" s="536">
        <v>1</v>
      </c>
      <c r="N83" s="536">
        <v>1</v>
      </c>
      <c r="O83" s="190">
        <f t="shared" si="3"/>
        <v>1</v>
      </c>
      <c r="P83" s="514"/>
      <c r="Q83" s="515"/>
      <c r="R83" s="391"/>
      <c r="S83" s="348"/>
      <c r="T83" s="362"/>
    </row>
    <row r="84" spans="1:20" s="293" customFormat="1" ht="12.75" outlineLevel="1">
      <c r="A84" s="517" t="s">
        <v>364</v>
      </c>
      <c r="B84" s="532" t="s">
        <v>7</v>
      </c>
      <c r="C84" s="533" t="s">
        <v>164</v>
      </c>
      <c r="D84" s="535" t="s">
        <v>368</v>
      </c>
      <c r="E84" s="234" t="s">
        <v>35</v>
      </c>
      <c r="F84" s="536">
        <v>1</v>
      </c>
      <c r="G84" s="536">
        <v>1</v>
      </c>
      <c r="H84" s="537">
        <v>2586</v>
      </c>
      <c r="I84" s="537">
        <v>2586</v>
      </c>
      <c r="J84" s="78">
        <f t="shared" si="2"/>
        <v>1</v>
      </c>
      <c r="K84" s="468">
        <v>0</v>
      </c>
      <c r="L84" s="536">
        <v>1</v>
      </c>
      <c r="M84" s="536">
        <v>1</v>
      </c>
      <c r="N84" s="536">
        <v>1</v>
      </c>
      <c r="O84" s="190">
        <f t="shared" si="3"/>
        <v>1</v>
      </c>
      <c r="P84" s="514"/>
      <c r="Q84" s="515"/>
      <c r="R84" s="391"/>
      <c r="S84" s="348"/>
      <c r="T84" s="362"/>
    </row>
    <row r="85" spans="1:20" s="293" customFormat="1" ht="12.75" outlineLevel="1">
      <c r="A85" s="517" t="s">
        <v>364</v>
      </c>
      <c r="B85" s="532" t="s">
        <v>7</v>
      </c>
      <c r="C85" s="533" t="s">
        <v>164</v>
      </c>
      <c r="D85" s="535" t="s">
        <v>369</v>
      </c>
      <c r="E85" s="234" t="s">
        <v>35</v>
      </c>
      <c r="F85" s="536">
        <v>1</v>
      </c>
      <c r="G85" s="536">
        <v>1</v>
      </c>
      <c r="H85" s="537">
        <v>2586</v>
      </c>
      <c r="I85" s="537">
        <v>2586</v>
      </c>
      <c r="J85" s="78">
        <f t="shared" si="2"/>
        <v>1</v>
      </c>
      <c r="K85" s="468">
        <v>0</v>
      </c>
      <c r="L85" s="536">
        <v>1</v>
      </c>
      <c r="M85" s="536">
        <v>1</v>
      </c>
      <c r="N85" s="536">
        <v>1</v>
      </c>
      <c r="O85" s="190">
        <f t="shared" si="3"/>
        <v>1</v>
      </c>
      <c r="P85" s="514"/>
      <c r="Q85" s="515"/>
      <c r="R85" s="391"/>
      <c r="S85" s="348"/>
      <c r="T85" s="362"/>
    </row>
    <row r="86" spans="1:20" s="293" customFormat="1" ht="12.75" outlineLevel="1">
      <c r="A86" s="517" t="s">
        <v>364</v>
      </c>
      <c r="B86" s="532" t="s">
        <v>7</v>
      </c>
      <c r="C86" s="533" t="s">
        <v>164</v>
      </c>
      <c r="D86" s="535" t="s">
        <v>370</v>
      </c>
      <c r="E86" s="234" t="s">
        <v>35</v>
      </c>
      <c r="F86" s="536">
        <v>1</v>
      </c>
      <c r="G86" s="536">
        <v>1</v>
      </c>
      <c r="H86" s="537">
        <v>2586</v>
      </c>
      <c r="I86" s="537">
        <v>2586</v>
      </c>
      <c r="J86" s="78">
        <f t="shared" si="2"/>
        <v>1</v>
      </c>
      <c r="K86" s="468">
        <v>0</v>
      </c>
      <c r="L86" s="536">
        <v>1</v>
      </c>
      <c r="M86" s="536">
        <v>1</v>
      </c>
      <c r="N86" s="536">
        <v>1</v>
      </c>
      <c r="O86" s="190">
        <f t="shared" si="3"/>
        <v>1</v>
      </c>
      <c r="P86" s="514"/>
      <c r="Q86" s="515"/>
      <c r="R86" s="391"/>
      <c r="S86" s="348"/>
      <c r="T86" s="362"/>
    </row>
    <row r="87" spans="1:20" s="293" customFormat="1" ht="12.75" outlineLevel="1">
      <c r="A87" s="517" t="s">
        <v>364</v>
      </c>
      <c r="B87" s="532" t="s">
        <v>7</v>
      </c>
      <c r="C87" s="533" t="s">
        <v>164</v>
      </c>
      <c r="D87" s="535" t="s">
        <v>371</v>
      </c>
      <c r="E87" s="234" t="s">
        <v>35</v>
      </c>
      <c r="F87" s="536">
        <v>1</v>
      </c>
      <c r="G87" s="536">
        <v>1</v>
      </c>
      <c r="H87" s="537">
        <v>2586</v>
      </c>
      <c r="I87" s="537">
        <v>2586</v>
      </c>
      <c r="J87" s="78">
        <f t="shared" si="2"/>
        <v>1</v>
      </c>
      <c r="K87" s="468">
        <v>0</v>
      </c>
      <c r="L87" s="536">
        <v>1</v>
      </c>
      <c r="M87" s="536">
        <v>1</v>
      </c>
      <c r="N87" s="536">
        <v>1</v>
      </c>
      <c r="O87" s="190">
        <f t="shared" si="3"/>
        <v>1</v>
      </c>
      <c r="P87" s="514"/>
      <c r="Q87" s="515"/>
      <c r="R87" s="391"/>
      <c r="S87" s="348"/>
      <c r="T87" s="362"/>
    </row>
    <row r="88" spans="1:20" s="293" customFormat="1" ht="12.75" outlineLevel="1">
      <c r="A88" s="517" t="s">
        <v>364</v>
      </c>
      <c r="B88" s="532" t="s">
        <v>7</v>
      </c>
      <c r="C88" s="533" t="s">
        <v>164</v>
      </c>
      <c r="D88" s="535" t="s">
        <v>372</v>
      </c>
      <c r="E88" s="234" t="s">
        <v>35</v>
      </c>
      <c r="F88" s="536">
        <v>1</v>
      </c>
      <c r="G88" s="536">
        <v>1</v>
      </c>
      <c r="H88" s="537">
        <v>2586</v>
      </c>
      <c r="I88" s="537">
        <v>2586</v>
      </c>
      <c r="J88" s="78">
        <f t="shared" si="2"/>
        <v>1</v>
      </c>
      <c r="K88" s="468">
        <v>0</v>
      </c>
      <c r="L88" s="536">
        <v>1</v>
      </c>
      <c r="M88" s="536">
        <v>1</v>
      </c>
      <c r="N88" s="536">
        <v>1</v>
      </c>
      <c r="O88" s="190">
        <f t="shared" si="3"/>
        <v>1</v>
      </c>
      <c r="P88" s="514"/>
      <c r="Q88" s="515"/>
      <c r="R88" s="391"/>
      <c r="S88" s="348"/>
      <c r="T88" s="362"/>
    </row>
    <row r="89" spans="1:20" s="293" customFormat="1" ht="12.75" outlineLevel="1">
      <c r="A89" s="517" t="s">
        <v>364</v>
      </c>
      <c r="B89" s="532" t="s">
        <v>7</v>
      </c>
      <c r="C89" s="533" t="s">
        <v>164</v>
      </c>
      <c r="D89" s="535" t="s">
        <v>373</v>
      </c>
      <c r="E89" s="234" t="s">
        <v>35</v>
      </c>
      <c r="F89" s="536">
        <v>1</v>
      </c>
      <c r="G89" s="536">
        <v>1</v>
      </c>
      <c r="H89" s="537">
        <v>2586</v>
      </c>
      <c r="I89" s="537">
        <v>2586</v>
      </c>
      <c r="J89" s="78">
        <f t="shared" si="2"/>
        <v>1</v>
      </c>
      <c r="K89" s="468">
        <v>0</v>
      </c>
      <c r="L89" s="536">
        <v>1</v>
      </c>
      <c r="M89" s="536">
        <v>1</v>
      </c>
      <c r="N89" s="536">
        <v>1</v>
      </c>
      <c r="O89" s="190">
        <f t="shared" si="3"/>
        <v>1</v>
      </c>
      <c r="P89" s="514"/>
      <c r="Q89" s="515"/>
      <c r="R89" s="391"/>
      <c r="S89" s="348"/>
      <c r="T89" s="362"/>
    </row>
    <row r="90" spans="1:20" s="293" customFormat="1" ht="12.75" outlineLevel="1">
      <c r="A90" s="517" t="s">
        <v>364</v>
      </c>
      <c r="B90" s="532" t="s">
        <v>7</v>
      </c>
      <c r="C90" s="533" t="s">
        <v>164</v>
      </c>
      <c r="D90" s="535" t="s">
        <v>374</v>
      </c>
      <c r="E90" s="234" t="s">
        <v>35</v>
      </c>
      <c r="F90" s="536">
        <v>1</v>
      </c>
      <c r="G90" s="536">
        <v>1</v>
      </c>
      <c r="H90" s="537">
        <v>2586</v>
      </c>
      <c r="I90" s="537">
        <v>2586</v>
      </c>
      <c r="J90" s="78">
        <f t="shared" si="2"/>
        <v>1</v>
      </c>
      <c r="K90" s="468">
        <v>0</v>
      </c>
      <c r="L90" s="536">
        <v>1</v>
      </c>
      <c r="M90" s="536">
        <v>1</v>
      </c>
      <c r="N90" s="536">
        <v>1</v>
      </c>
      <c r="O90" s="190">
        <f t="shared" si="3"/>
        <v>1</v>
      </c>
      <c r="P90" s="514"/>
      <c r="Q90" s="515"/>
      <c r="R90" s="391"/>
      <c r="S90" s="348"/>
      <c r="T90" s="362"/>
    </row>
    <row r="91" spans="1:20" s="293" customFormat="1" ht="12.75" outlineLevel="1">
      <c r="A91" s="517" t="s">
        <v>364</v>
      </c>
      <c r="B91" s="532" t="s">
        <v>7</v>
      </c>
      <c r="C91" s="533" t="s">
        <v>164</v>
      </c>
      <c r="D91" s="535" t="s">
        <v>375</v>
      </c>
      <c r="E91" s="234" t="s">
        <v>35</v>
      </c>
      <c r="F91" s="536">
        <v>1</v>
      </c>
      <c r="G91" s="536">
        <v>1</v>
      </c>
      <c r="H91" s="537">
        <v>2586</v>
      </c>
      <c r="I91" s="537">
        <v>2586</v>
      </c>
      <c r="J91" s="78">
        <f aca="true" t="shared" si="4" ref="J91:J124">IF(H91&gt;0,I91/H91,0)</f>
        <v>1</v>
      </c>
      <c r="K91" s="468">
        <v>0</v>
      </c>
      <c r="L91" s="536">
        <v>1</v>
      </c>
      <c r="M91" s="536">
        <v>1</v>
      </c>
      <c r="N91" s="536">
        <v>1</v>
      </c>
      <c r="O91" s="190">
        <f aca="true" t="shared" si="5" ref="O91:O124">IF(AND(M91=1,N91=1),1,0)</f>
        <v>1</v>
      </c>
      <c r="P91" s="514"/>
      <c r="Q91" s="515"/>
      <c r="R91" s="391"/>
      <c r="S91" s="348"/>
      <c r="T91" s="362"/>
    </row>
    <row r="92" spans="1:20" s="293" customFormat="1" ht="12.75" outlineLevel="1">
      <c r="A92" s="517" t="s">
        <v>364</v>
      </c>
      <c r="B92" s="532" t="s">
        <v>7</v>
      </c>
      <c r="C92" s="533" t="s">
        <v>164</v>
      </c>
      <c r="D92" s="535" t="s">
        <v>376</v>
      </c>
      <c r="E92" s="234" t="s">
        <v>35</v>
      </c>
      <c r="F92" s="536">
        <v>1</v>
      </c>
      <c r="G92" s="536">
        <v>1</v>
      </c>
      <c r="H92" s="537">
        <v>2586</v>
      </c>
      <c r="I92" s="537">
        <v>2586</v>
      </c>
      <c r="J92" s="78">
        <f t="shared" si="4"/>
        <v>1</v>
      </c>
      <c r="K92" s="468">
        <v>0</v>
      </c>
      <c r="L92" s="536">
        <v>1</v>
      </c>
      <c r="M92" s="536">
        <v>1</v>
      </c>
      <c r="N92" s="536">
        <v>1</v>
      </c>
      <c r="O92" s="190">
        <f t="shared" si="5"/>
        <v>1</v>
      </c>
      <c r="P92" s="514"/>
      <c r="Q92" s="515"/>
      <c r="R92" s="391"/>
      <c r="S92" s="348"/>
      <c r="T92" s="362"/>
    </row>
    <row r="93" spans="1:20" s="293" customFormat="1" ht="12.75" outlineLevel="1">
      <c r="A93" s="517" t="s">
        <v>364</v>
      </c>
      <c r="B93" s="532" t="s">
        <v>7</v>
      </c>
      <c r="C93" s="533" t="s">
        <v>164</v>
      </c>
      <c r="D93" s="535" t="s">
        <v>377</v>
      </c>
      <c r="E93" s="234" t="s">
        <v>35</v>
      </c>
      <c r="F93" s="536">
        <v>1</v>
      </c>
      <c r="G93" s="536">
        <v>1</v>
      </c>
      <c r="H93" s="537">
        <v>2586</v>
      </c>
      <c r="I93" s="537">
        <v>2586</v>
      </c>
      <c r="J93" s="78">
        <f t="shared" si="4"/>
        <v>1</v>
      </c>
      <c r="K93" s="468">
        <v>0</v>
      </c>
      <c r="L93" s="536">
        <v>1</v>
      </c>
      <c r="M93" s="536">
        <v>1</v>
      </c>
      <c r="N93" s="536">
        <v>1</v>
      </c>
      <c r="O93" s="190">
        <f t="shared" si="5"/>
        <v>1</v>
      </c>
      <c r="P93" s="514"/>
      <c r="Q93" s="515"/>
      <c r="R93" s="391"/>
      <c r="S93" s="348"/>
      <c r="T93" s="362"/>
    </row>
    <row r="94" spans="1:20" s="293" customFormat="1" ht="12.75" outlineLevel="1">
      <c r="A94" s="517" t="s">
        <v>364</v>
      </c>
      <c r="B94" s="532" t="s">
        <v>7</v>
      </c>
      <c r="C94" s="533" t="s">
        <v>164</v>
      </c>
      <c r="D94" s="535" t="s">
        <v>378</v>
      </c>
      <c r="E94" s="234" t="s">
        <v>35</v>
      </c>
      <c r="F94" s="536">
        <v>1</v>
      </c>
      <c r="G94" s="536">
        <v>1</v>
      </c>
      <c r="H94" s="537">
        <v>2586</v>
      </c>
      <c r="I94" s="537">
        <v>2586</v>
      </c>
      <c r="J94" s="78">
        <f t="shared" si="4"/>
        <v>1</v>
      </c>
      <c r="K94" s="468">
        <v>0</v>
      </c>
      <c r="L94" s="536">
        <v>1</v>
      </c>
      <c r="M94" s="536">
        <v>1</v>
      </c>
      <c r="N94" s="536">
        <v>1</v>
      </c>
      <c r="O94" s="190">
        <f t="shared" si="5"/>
        <v>1</v>
      </c>
      <c r="P94" s="514"/>
      <c r="Q94" s="515"/>
      <c r="R94" s="391"/>
      <c r="S94" s="348"/>
      <c r="T94" s="362"/>
    </row>
    <row r="95" spans="1:20" s="293" customFormat="1" ht="12.75" outlineLevel="1">
      <c r="A95" s="517" t="s">
        <v>364</v>
      </c>
      <c r="B95" s="532" t="s">
        <v>7</v>
      </c>
      <c r="C95" s="533" t="s">
        <v>164</v>
      </c>
      <c r="D95" s="535" t="s">
        <v>379</v>
      </c>
      <c r="E95" s="234" t="s">
        <v>35</v>
      </c>
      <c r="F95" s="536">
        <v>1</v>
      </c>
      <c r="G95" s="536">
        <v>1</v>
      </c>
      <c r="H95" s="537">
        <v>2586</v>
      </c>
      <c r="I95" s="537">
        <v>2586</v>
      </c>
      <c r="J95" s="78">
        <f t="shared" si="4"/>
        <v>1</v>
      </c>
      <c r="K95" s="468">
        <v>0</v>
      </c>
      <c r="L95" s="536">
        <v>1</v>
      </c>
      <c r="M95" s="536">
        <v>1</v>
      </c>
      <c r="N95" s="536">
        <v>1</v>
      </c>
      <c r="O95" s="190">
        <f t="shared" si="5"/>
        <v>1</v>
      </c>
      <c r="P95" s="514"/>
      <c r="Q95" s="515"/>
      <c r="R95" s="391"/>
      <c r="S95" s="348"/>
      <c r="T95" s="362"/>
    </row>
    <row r="96" spans="1:20" s="293" customFormat="1" ht="12.75" outlineLevel="1">
      <c r="A96" s="517" t="s">
        <v>364</v>
      </c>
      <c r="B96" s="532" t="s">
        <v>7</v>
      </c>
      <c r="C96" s="533" t="s">
        <v>164</v>
      </c>
      <c r="D96" s="535" t="s">
        <v>380</v>
      </c>
      <c r="E96" s="234" t="s">
        <v>35</v>
      </c>
      <c r="F96" s="536">
        <v>1</v>
      </c>
      <c r="G96" s="536">
        <v>1</v>
      </c>
      <c r="H96" s="537">
        <v>2586</v>
      </c>
      <c r="I96" s="537">
        <v>2586</v>
      </c>
      <c r="J96" s="78">
        <f t="shared" si="4"/>
        <v>1</v>
      </c>
      <c r="K96" s="468">
        <v>0</v>
      </c>
      <c r="L96" s="536">
        <v>1</v>
      </c>
      <c r="M96" s="536">
        <v>1</v>
      </c>
      <c r="N96" s="536">
        <v>1</v>
      </c>
      <c r="O96" s="190">
        <f t="shared" si="5"/>
        <v>1</v>
      </c>
      <c r="P96" s="514"/>
      <c r="Q96" s="515"/>
      <c r="R96" s="391"/>
      <c r="S96" s="348"/>
      <c r="T96" s="362"/>
    </row>
    <row r="97" spans="1:20" s="293" customFormat="1" ht="12.75" outlineLevel="1">
      <c r="A97" s="517" t="s">
        <v>364</v>
      </c>
      <c r="B97" s="532" t="s">
        <v>7</v>
      </c>
      <c r="C97" s="533" t="s">
        <v>164</v>
      </c>
      <c r="D97" s="535" t="s">
        <v>226</v>
      </c>
      <c r="E97" s="234" t="s">
        <v>35</v>
      </c>
      <c r="F97" s="536">
        <v>1</v>
      </c>
      <c r="G97" s="536">
        <v>1</v>
      </c>
      <c r="H97" s="537">
        <v>2586</v>
      </c>
      <c r="I97" s="537">
        <v>2586</v>
      </c>
      <c r="J97" s="78">
        <f t="shared" si="4"/>
        <v>1</v>
      </c>
      <c r="K97" s="468">
        <v>0</v>
      </c>
      <c r="L97" s="536">
        <v>1</v>
      </c>
      <c r="M97" s="536">
        <v>1</v>
      </c>
      <c r="N97" s="536">
        <v>1</v>
      </c>
      <c r="O97" s="190">
        <f t="shared" si="5"/>
        <v>1</v>
      </c>
      <c r="P97" s="514"/>
      <c r="Q97" s="515"/>
      <c r="R97" s="391"/>
      <c r="S97" s="348"/>
      <c r="T97" s="362"/>
    </row>
    <row r="98" spans="1:20" s="293" customFormat="1" ht="12.75" outlineLevel="1">
      <c r="A98" s="517" t="s">
        <v>364</v>
      </c>
      <c r="B98" s="532" t="s">
        <v>7</v>
      </c>
      <c r="C98" s="533" t="s">
        <v>164</v>
      </c>
      <c r="D98" s="535" t="s">
        <v>381</v>
      </c>
      <c r="E98" s="234" t="s">
        <v>35</v>
      </c>
      <c r="F98" s="536">
        <v>1</v>
      </c>
      <c r="G98" s="536">
        <v>1</v>
      </c>
      <c r="H98" s="537">
        <v>2586</v>
      </c>
      <c r="I98" s="537">
        <v>2586</v>
      </c>
      <c r="J98" s="78">
        <f t="shared" si="4"/>
        <v>1</v>
      </c>
      <c r="K98" s="468">
        <v>0</v>
      </c>
      <c r="L98" s="536">
        <v>1</v>
      </c>
      <c r="M98" s="536">
        <v>1</v>
      </c>
      <c r="N98" s="536">
        <v>1</v>
      </c>
      <c r="O98" s="190">
        <f t="shared" si="5"/>
        <v>1</v>
      </c>
      <c r="P98" s="514"/>
      <c r="Q98" s="515"/>
      <c r="R98" s="391"/>
      <c r="S98" s="348"/>
      <c r="T98" s="362"/>
    </row>
    <row r="99" spans="1:20" s="293" customFormat="1" ht="12.75" outlineLevel="1">
      <c r="A99" s="517" t="s">
        <v>364</v>
      </c>
      <c r="B99" s="532" t="s">
        <v>7</v>
      </c>
      <c r="C99" s="533" t="s">
        <v>164</v>
      </c>
      <c r="D99" s="535" t="s">
        <v>382</v>
      </c>
      <c r="E99" s="234" t="s">
        <v>35</v>
      </c>
      <c r="F99" s="536">
        <v>1</v>
      </c>
      <c r="G99" s="536">
        <v>1</v>
      </c>
      <c r="H99" s="537">
        <v>2586</v>
      </c>
      <c r="I99" s="537">
        <v>2586</v>
      </c>
      <c r="J99" s="78">
        <f t="shared" si="4"/>
        <v>1</v>
      </c>
      <c r="K99" s="468">
        <v>0</v>
      </c>
      <c r="L99" s="536">
        <v>1</v>
      </c>
      <c r="M99" s="536">
        <v>1</v>
      </c>
      <c r="N99" s="536">
        <v>1</v>
      </c>
      <c r="O99" s="190">
        <f t="shared" si="5"/>
        <v>1</v>
      </c>
      <c r="P99" s="514"/>
      <c r="Q99" s="515"/>
      <c r="R99" s="391"/>
      <c r="S99" s="348"/>
      <c r="T99" s="362"/>
    </row>
    <row r="100" spans="1:20" s="293" customFormat="1" ht="12.75" outlineLevel="1">
      <c r="A100" s="517" t="s">
        <v>364</v>
      </c>
      <c r="B100" s="532" t="s">
        <v>7</v>
      </c>
      <c r="C100" s="533" t="s">
        <v>164</v>
      </c>
      <c r="D100" s="535" t="s">
        <v>383</v>
      </c>
      <c r="E100" s="234" t="s">
        <v>35</v>
      </c>
      <c r="F100" s="536">
        <v>1</v>
      </c>
      <c r="G100" s="536">
        <v>1</v>
      </c>
      <c r="H100" s="537">
        <v>2586</v>
      </c>
      <c r="I100" s="537">
        <v>2586</v>
      </c>
      <c r="J100" s="78">
        <f t="shared" si="4"/>
        <v>1</v>
      </c>
      <c r="K100" s="468">
        <v>0</v>
      </c>
      <c r="L100" s="536">
        <v>1</v>
      </c>
      <c r="M100" s="536">
        <v>1</v>
      </c>
      <c r="N100" s="536">
        <v>1</v>
      </c>
      <c r="O100" s="190">
        <f t="shared" si="5"/>
        <v>1</v>
      </c>
      <c r="P100" s="514"/>
      <c r="Q100" s="515"/>
      <c r="R100" s="391"/>
      <c r="S100" s="348"/>
      <c r="T100" s="362"/>
    </row>
    <row r="101" spans="1:20" s="293" customFormat="1" ht="12.75" outlineLevel="1">
      <c r="A101" s="517" t="s">
        <v>364</v>
      </c>
      <c r="B101" s="532" t="s">
        <v>7</v>
      </c>
      <c r="C101" s="533" t="s">
        <v>164</v>
      </c>
      <c r="D101" s="535" t="s">
        <v>384</v>
      </c>
      <c r="E101" s="234" t="s">
        <v>35</v>
      </c>
      <c r="F101" s="536">
        <v>1</v>
      </c>
      <c r="G101" s="536">
        <v>1</v>
      </c>
      <c r="H101" s="537">
        <v>2586</v>
      </c>
      <c r="I101" s="537">
        <v>2586</v>
      </c>
      <c r="J101" s="78">
        <f t="shared" si="4"/>
        <v>1</v>
      </c>
      <c r="K101" s="468">
        <v>0</v>
      </c>
      <c r="L101" s="536">
        <v>1</v>
      </c>
      <c r="M101" s="536">
        <v>1</v>
      </c>
      <c r="N101" s="536">
        <v>1</v>
      </c>
      <c r="O101" s="190">
        <f t="shared" si="5"/>
        <v>1</v>
      </c>
      <c r="P101" s="514"/>
      <c r="Q101" s="515"/>
      <c r="R101" s="391"/>
      <c r="S101" s="348"/>
      <c r="T101" s="362"/>
    </row>
    <row r="102" spans="1:20" s="293" customFormat="1" ht="12.75" outlineLevel="1">
      <c r="A102" s="517" t="s">
        <v>364</v>
      </c>
      <c r="B102" s="532" t="s">
        <v>7</v>
      </c>
      <c r="C102" s="533" t="s">
        <v>164</v>
      </c>
      <c r="D102" s="535" t="s">
        <v>385</v>
      </c>
      <c r="E102" s="234" t="s">
        <v>35</v>
      </c>
      <c r="F102" s="536">
        <v>1</v>
      </c>
      <c r="G102" s="536">
        <v>1</v>
      </c>
      <c r="H102" s="537">
        <v>2586</v>
      </c>
      <c r="I102" s="537">
        <v>2586</v>
      </c>
      <c r="J102" s="78">
        <f t="shared" si="4"/>
        <v>1</v>
      </c>
      <c r="K102" s="468">
        <v>0</v>
      </c>
      <c r="L102" s="536">
        <v>1</v>
      </c>
      <c r="M102" s="536">
        <v>1</v>
      </c>
      <c r="N102" s="536">
        <v>1</v>
      </c>
      <c r="O102" s="190">
        <f t="shared" si="5"/>
        <v>1</v>
      </c>
      <c r="P102" s="514"/>
      <c r="Q102" s="515"/>
      <c r="R102" s="391"/>
      <c r="S102" s="348"/>
      <c r="T102" s="362"/>
    </row>
    <row r="103" spans="1:20" s="293" customFormat="1" ht="12.75" outlineLevel="1">
      <c r="A103" s="517" t="s">
        <v>364</v>
      </c>
      <c r="B103" s="532" t="s">
        <v>7</v>
      </c>
      <c r="C103" s="533" t="s">
        <v>164</v>
      </c>
      <c r="D103" s="535" t="s">
        <v>386</v>
      </c>
      <c r="E103" s="234" t="s">
        <v>35</v>
      </c>
      <c r="F103" s="536">
        <v>1</v>
      </c>
      <c r="G103" s="536">
        <v>1</v>
      </c>
      <c r="H103" s="537">
        <v>2586</v>
      </c>
      <c r="I103" s="537">
        <v>2586</v>
      </c>
      <c r="J103" s="78">
        <f t="shared" si="4"/>
        <v>1</v>
      </c>
      <c r="K103" s="468">
        <v>0</v>
      </c>
      <c r="L103" s="536">
        <v>1</v>
      </c>
      <c r="M103" s="536">
        <v>1</v>
      </c>
      <c r="N103" s="536">
        <v>1</v>
      </c>
      <c r="O103" s="190">
        <f t="shared" si="5"/>
        <v>1</v>
      </c>
      <c r="P103" s="514"/>
      <c r="Q103" s="515"/>
      <c r="R103" s="391"/>
      <c r="S103" s="348"/>
      <c r="T103" s="362"/>
    </row>
    <row r="104" spans="1:20" s="293" customFormat="1" ht="12.75" outlineLevel="1">
      <c r="A104" s="517" t="s">
        <v>364</v>
      </c>
      <c r="B104" s="532" t="s">
        <v>7</v>
      </c>
      <c r="C104" s="533" t="s">
        <v>164</v>
      </c>
      <c r="D104" s="535" t="s">
        <v>387</v>
      </c>
      <c r="E104" s="234" t="s">
        <v>35</v>
      </c>
      <c r="F104" s="536">
        <v>1</v>
      </c>
      <c r="G104" s="536">
        <v>1</v>
      </c>
      <c r="H104" s="537">
        <v>2586</v>
      </c>
      <c r="I104" s="537">
        <v>2586</v>
      </c>
      <c r="J104" s="78">
        <f t="shared" si="4"/>
        <v>1</v>
      </c>
      <c r="K104" s="468">
        <v>0</v>
      </c>
      <c r="L104" s="536">
        <v>1</v>
      </c>
      <c r="M104" s="536">
        <v>1</v>
      </c>
      <c r="N104" s="536">
        <v>1</v>
      </c>
      <c r="O104" s="190">
        <f t="shared" si="5"/>
        <v>1</v>
      </c>
      <c r="P104" s="514"/>
      <c r="Q104" s="515"/>
      <c r="R104" s="391"/>
      <c r="S104" s="348"/>
      <c r="T104" s="362"/>
    </row>
    <row r="105" spans="1:20" s="293" customFormat="1" ht="12.75" outlineLevel="1">
      <c r="A105" s="517" t="s">
        <v>364</v>
      </c>
      <c r="B105" s="532" t="s">
        <v>7</v>
      </c>
      <c r="C105" s="533" t="s">
        <v>164</v>
      </c>
      <c r="D105" s="535" t="s">
        <v>388</v>
      </c>
      <c r="E105" s="234" t="s">
        <v>35</v>
      </c>
      <c r="F105" s="536">
        <v>1</v>
      </c>
      <c r="G105" s="536">
        <v>1</v>
      </c>
      <c r="H105" s="537">
        <v>2586</v>
      </c>
      <c r="I105" s="537">
        <v>2586</v>
      </c>
      <c r="J105" s="78">
        <f t="shared" si="4"/>
        <v>1</v>
      </c>
      <c r="K105" s="468">
        <v>0</v>
      </c>
      <c r="L105" s="536">
        <v>1</v>
      </c>
      <c r="M105" s="536">
        <v>1</v>
      </c>
      <c r="N105" s="536">
        <v>1</v>
      </c>
      <c r="O105" s="190">
        <f t="shared" si="5"/>
        <v>1</v>
      </c>
      <c r="P105" s="514"/>
      <c r="Q105" s="515"/>
      <c r="R105" s="391"/>
      <c r="S105" s="348"/>
      <c r="T105" s="362"/>
    </row>
    <row r="106" spans="1:20" s="293" customFormat="1" ht="12.75" outlineLevel="1">
      <c r="A106" s="517" t="s">
        <v>364</v>
      </c>
      <c r="B106" s="532" t="s">
        <v>7</v>
      </c>
      <c r="C106" s="533" t="s">
        <v>164</v>
      </c>
      <c r="D106" s="535" t="s">
        <v>389</v>
      </c>
      <c r="E106" s="234" t="s">
        <v>35</v>
      </c>
      <c r="F106" s="536">
        <v>1</v>
      </c>
      <c r="G106" s="536">
        <v>1</v>
      </c>
      <c r="H106" s="537">
        <v>2586</v>
      </c>
      <c r="I106" s="537">
        <v>2586</v>
      </c>
      <c r="J106" s="78">
        <f t="shared" si="4"/>
        <v>1</v>
      </c>
      <c r="K106" s="468">
        <v>0</v>
      </c>
      <c r="L106" s="536">
        <v>1</v>
      </c>
      <c r="M106" s="536">
        <v>1</v>
      </c>
      <c r="N106" s="536">
        <v>1</v>
      </c>
      <c r="O106" s="190">
        <f t="shared" si="5"/>
        <v>1</v>
      </c>
      <c r="P106" s="514"/>
      <c r="Q106" s="515"/>
      <c r="R106" s="391"/>
      <c r="S106" s="348"/>
      <c r="T106" s="362"/>
    </row>
    <row r="107" spans="1:20" s="293" customFormat="1" ht="12.75" outlineLevel="1">
      <c r="A107" s="517" t="s">
        <v>364</v>
      </c>
      <c r="B107" s="532" t="s">
        <v>7</v>
      </c>
      <c r="C107" s="533" t="s">
        <v>164</v>
      </c>
      <c r="D107" s="535" t="s">
        <v>390</v>
      </c>
      <c r="E107" s="234" t="s">
        <v>35</v>
      </c>
      <c r="F107" s="536">
        <v>1</v>
      </c>
      <c r="G107" s="536">
        <v>1</v>
      </c>
      <c r="H107" s="537">
        <v>2586</v>
      </c>
      <c r="I107" s="537">
        <v>2586</v>
      </c>
      <c r="J107" s="78">
        <f t="shared" si="4"/>
        <v>1</v>
      </c>
      <c r="K107" s="468">
        <v>0</v>
      </c>
      <c r="L107" s="536">
        <v>1</v>
      </c>
      <c r="M107" s="536">
        <v>1</v>
      </c>
      <c r="N107" s="536">
        <v>1</v>
      </c>
      <c r="O107" s="190">
        <f t="shared" si="5"/>
        <v>1</v>
      </c>
      <c r="P107" s="514"/>
      <c r="Q107" s="515"/>
      <c r="R107" s="391"/>
      <c r="S107" s="348"/>
      <c r="T107" s="362"/>
    </row>
    <row r="108" spans="1:20" s="293" customFormat="1" ht="12.75" outlineLevel="1">
      <c r="A108" s="517" t="s">
        <v>364</v>
      </c>
      <c r="B108" s="532" t="s">
        <v>7</v>
      </c>
      <c r="C108" s="533" t="s">
        <v>164</v>
      </c>
      <c r="D108" s="535" t="s">
        <v>391</v>
      </c>
      <c r="E108" s="234" t="s">
        <v>35</v>
      </c>
      <c r="F108" s="536">
        <v>1</v>
      </c>
      <c r="G108" s="536">
        <v>1</v>
      </c>
      <c r="H108" s="537">
        <v>2586</v>
      </c>
      <c r="I108" s="537">
        <v>2586</v>
      </c>
      <c r="J108" s="78">
        <f t="shared" si="4"/>
        <v>1</v>
      </c>
      <c r="K108" s="468">
        <v>0</v>
      </c>
      <c r="L108" s="536">
        <v>1</v>
      </c>
      <c r="M108" s="536">
        <v>1</v>
      </c>
      <c r="N108" s="536">
        <v>1</v>
      </c>
      <c r="O108" s="190">
        <f t="shared" si="5"/>
        <v>1</v>
      </c>
      <c r="P108" s="514"/>
      <c r="Q108" s="515"/>
      <c r="R108" s="391"/>
      <c r="S108" s="348"/>
      <c r="T108" s="362"/>
    </row>
    <row r="109" spans="1:20" s="293" customFormat="1" ht="12.75" outlineLevel="1">
      <c r="A109" s="517" t="s">
        <v>364</v>
      </c>
      <c r="B109" s="532" t="s">
        <v>7</v>
      </c>
      <c r="C109" s="533" t="s">
        <v>164</v>
      </c>
      <c r="D109" s="535" t="s">
        <v>392</v>
      </c>
      <c r="E109" s="234" t="s">
        <v>35</v>
      </c>
      <c r="F109" s="536">
        <v>1</v>
      </c>
      <c r="G109" s="536">
        <v>1</v>
      </c>
      <c r="H109" s="537">
        <v>2586</v>
      </c>
      <c r="I109" s="537">
        <v>2586</v>
      </c>
      <c r="J109" s="78">
        <f t="shared" si="4"/>
        <v>1</v>
      </c>
      <c r="K109" s="468">
        <v>0</v>
      </c>
      <c r="L109" s="536">
        <v>1</v>
      </c>
      <c r="M109" s="536">
        <v>1</v>
      </c>
      <c r="N109" s="536">
        <v>1</v>
      </c>
      <c r="O109" s="190">
        <f t="shared" si="5"/>
        <v>1</v>
      </c>
      <c r="P109" s="514"/>
      <c r="Q109" s="515"/>
      <c r="R109" s="391"/>
      <c r="S109" s="348"/>
      <c r="T109" s="362"/>
    </row>
    <row r="110" spans="1:20" s="293" customFormat="1" ht="12.75" outlineLevel="1">
      <c r="A110" s="517" t="s">
        <v>364</v>
      </c>
      <c r="B110" s="532" t="s">
        <v>7</v>
      </c>
      <c r="C110" s="533" t="s">
        <v>164</v>
      </c>
      <c r="D110" s="535" t="s">
        <v>393</v>
      </c>
      <c r="E110" s="234" t="s">
        <v>35</v>
      </c>
      <c r="F110" s="536">
        <v>1</v>
      </c>
      <c r="G110" s="536">
        <v>1</v>
      </c>
      <c r="H110" s="537">
        <v>2586</v>
      </c>
      <c r="I110" s="537">
        <v>2586</v>
      </c>
      <c r="J110" s="78">
        <f t="shared" si="4"/>
        <v>1</v>
      </c>
      <c r="K110" s="468">
        <v>0</v>
      </c>
      <c r="L110" s="536">
        <v>1</v>
      </c>
      <c r="M110" s="536">
        <v>1</v>
      </c>
      <c r="N110" s="536">
        <v>1</v>
      </c>
      <c r="O110" s="190">
        <f t="shared" si="5"/>
        <v>1</v>
      </c>
      <c r="P110" s="514"/>
      <c r="Q110" s="515"/>
      <c r="R110" s="391"/>
      <c r="S110" s="348"/>
      <c r="T110" s="362"/>
    </row>
    <row r="111" spans="1:20" s="293" customFormat="1" ht="12.75" outlineLevel="1">
      <c r="A111" s="517" t="s">
        <v>364</v>
      </c>
      <c r="B111" s="532" t="s">
        <v>7</v>
      </c>
      <c r="C111" s="533" t="s">
        <v>164</v>
      </c>
      <c r="D111" s="535" t="s">
        <v>394</v>
      </c>
      <c r="E111" s="234" t="s">
        <v>35</v>
      </c>
      <c r="F111" s="536">
        <v>1</v>
      </c>
      <c r="G111" s="536">
        <v>1</v>
      </c>
      <c r="H111" s="537">
        <v>2586</v>
      </c>
      <c r="I111" s="537">
        <v>2586</v>
      </c>
      <c r="J111" s="78">
        <f t="shared" si="4"/>
        <v>1</v>
      </c>
      <c r="K111" s="468">
        <v>0</v>
      </c>
      <c r="L111" s="536">
        <v>1</v>
      </c>
      <c r="M111" s="536">
        <v>1</v>
      </c>
      <c r="N111" s="536">
        <v>1</v>
      </c>
      <c r="O111" s="190">
        <f t="shared" si="5"/>
        <v>1</v>
      </c>
      <c r="P111" s="514"/>
      <c r="Q111" s="515"/>
      <c r="R111" s="391"/>
      <c r="S111" s="348"/>
      <c r="T111" s="362"/>
    </row>
    <row r="112" spans="1:20" s="293" customFormat="1" ht="12.75" outlineLevel="1">
      <c r="A112" s="517" t="s">
        <v>364</v>
      </c>
      <c r="B112" s="532" t="s">
        <v>7</v>
      </c>
      <c r="C112" s="533" t="s">
        <v>164</v>
      </c>
      <c r="D112" s="535" t="s">
        <v>395</v>
      </c>
      <c r="E112" s="234" t="s">
        <v>35</v>
      </c>
      <c r="F112" s="536">
        <v>1</v>
      </c>
      <c r="G112" s="536">
        <v>1</v>
      </c>
      <c r="H112" s="537">
        <v>2586</v>
      </c>
      <c r="I112" s="537">
        <v>2586</v>
      </c>
      <c r="J112" s="78">
        <f t="shared" si="4"/>
        <v>1</v>
      </c>
      <c r="K112" s="468">
        <v>0</v>
      </c>
      <c r="L112" s="536">
        <v>1</v>
      </c>
      <c r="M112" s="536">
        <v>1</v>
      </c>
      <c r="N112" s="536">
        <v>1</v>
      </c>
      <c r="O112" s="190">
        <f t="shared" si="5"/>
        <v>1</v>
      </c>
      <c r="P112" s="514"/>
      <c r="Q112" s="515"/>
      <c r="R112" s="391"/>
      <c r="S112" s="348"/>
      <c r="T112" s="362"/>
    </row>
    <row r="113" spans="1:20" s="293" customFormat="1" ht="12.75" outlineLevel="1">
      <c r="A113" s="517" t="s">
        <v>364</v>
      </c>
      <c r="B113" s="532" t="s">
        <v>7</v>
      </c>
      <c r="C113" s="533" t="s">
        <v>164</v>
      </c>
      <c r="D113" s="535" t="s">
        <v>396</v>
      </c>
      <c r="E113" s="234" t="s">
        <v>35</v>
      </c>
      <c r="F113" s="536">
        <v>1</v>
      </c>
      <c r="G113" s="536">
        <v>1</v>
      </c>
      <c r="H113" s="537">
        <v>2586</v>
      </c>
      <c r="I113" s="537">
        <v>2586</v>
      </c>
      <c r="J113" s="78">
        <f t="shared" si="4"/>
        <v>1</v>
      </c>
      <c r="K113" s="468">
        <v>0</v>
      </c>
      <c r="L113" s="536">
        <v>1</v>
      </c>
      <c r="M113" s="536">
        <v>1</v>
      </c>
      <c r="N113" s="536">
        <v>1</v>
      </c>
      <c r="O113" s="190">
        <f t="shared" si="5"/>
        <v>1</v>
      </c>
      <c r="P113" s="514"/>
      <c r="Q113" s="515"/>
      <c r="R113" s="391"/>
      <c r="S113" s="348"/>
      <c r="T113" s="362"/>
    </row>
    <row r="114" spans="1:20" s="293" customFormat="1" ht="12.75" outlineLevel="1">
      <c r="A114" s="517" t="s">
        <v>364</v>
      </c>
      <c r="B114" s="532" t="s">
        <v>7</v>
      </c>
      <c r="C114" s="533" t="s">
        <v>164</v>
      </c>
      <c r="D114" s="535" t="s">
        <v>397</v>
      </c>
      <c r="E114" s="234" t="s">
        <v>35</v>
      </c>
      <c r="F114" s="536">
        <v>1</v>
      </c>
      <c r="G114" s="536">
        <v>1</v>
      </c>
      <c r="H114" s="537">
        <v>2586</v>
      </c>
      <c r="I114" s="537">
        <v>2586</v>
      </c>
      <c r="J114" s="78">
        <f t="shared" si="4"/>
        <v>1</v>
      </c>
      <c r="K114" s="468">
        <v>0</v>
      </c>
      <c r="L114" s="536">
        <v>1</v>
      </c>
      <c r="M114" s="536">
        <v>1</v>
      </c>
      <c r="N114" s="536">
        <v>1</v>
      </c>
      <c r="O114" s="190">
        <f t="shared" si="5"/>
        <v>1</v>
      </c>
      <c r="P114" s="514"/>
      <c r="Q114" s="515"/>
      <c r="R114" s="391"/>
      <c r="S114" s="348"/>
      <c r="T114" s="362"/>
    </row>
    <row r="115" spans="1:20" s="293" customFormat="1" ht="12.75" outlineLevel="1">
      <c r="A115" s="517" t="s">
        <v>364</v>
      </c>
      <c r="B115" s="532" t="s">
        <v>7</v>
      </c>
      <c r="C115" s="533" t="s">
        <v>164</v>
      </c>
      <c r="D115" s="535" t="s">
        <v>398</v>
      </c>
      <c r="E115" s="234" t="s">
        <v>35</v>
      </c>
      <c r="F115" s="536">
        <v>1</v>
      </c>
      <c r="G115" s="536">
        <v>1</v>
      </c>
      <c r="H115" s="537">
        <v>2586</v>
      </c>
      <c r="I115" s="537">
        <v>2586</v>
      </c>
      <c r="J115" s="78">
        <f t="shared" si="4"/>
        <v>1</v>
      </c>
      <c r="K115" s="468">
        <v>0</v>
      </c>
      <c r="L115" s="536">
        <v>1</v>
      </c>
      <c r="M115" s="536">
        <v>1</v>
      </c>
      <c r="N115" s="536">
        <v>1</v>
      </c>
      <c r="O115" s="190">
        <f t="shared" si="5"/>
        <v>1</v>
      </c>
      <c r="P115" s="514"/>
      <c r="Q115" s="515"/>
      <c r="R115" s="391"/>
      <c r="S115" s="348"/>
      <c r="T115" s="362"/>
    </row>
    <row r="116" spans="1:20" s="293" customFormat="1" ht="12.75" outlineLevel="1">
      <c r="A116" s="517" t="s">
        <v>364</v>
      </c>
      <c r="B116" s="532" t="s">
        <v>7</v>
      </c>
      <c r="C116" s="533" t="s">
        <v>164</v>
      </c>
      <c r="D116" s="535" t="s">
        <v>399</v>
      </c>
      <c r="E116" s="234" t="s">
        <v>35</v>
      </c>
      <c r="F116" s="536">
        <v>1</v>
      </c>
      <c r="G116" s="536">
        <v>1</v>
      </c>
      <c r="H116" s="537">
        <v>2586</v>
      </c>
      <c r="I116" s="537">
        <v>2586</v>
      </c>
      <c r="J116" s="78">
        <f t="shared" si="4"/>
        <v>1</v>
      </c>
      <c r="K116" s="468">
        <v>0</v>
      </c>
      <c r="L116" s="536">
        <v>1</v>
      </c>
      <c r="M116" s="536">
        <v>1</v>
      </c>
      <c r="N116" s="536">
        <v>1</v>
      </c>
      <c r="O116" s="190">
        <f t="shared" si="5"/>
        <v>1</v>
      </c>
      <c r="P116" s="514"/>
      <c r="Q116" s="515"/>
      <c r="R116" s="391"/>
      <c r="S116" s="348"/>
      <c r="T116" s="362"/>
    </row>
    <row r="117" spans="1:20" s="293" customFormat="1" ht="12.75" outlineLevel="1">
      <c r="A117" s="517" t="s">
        <v>364</v>
      </c>
      <c r="B117" s="532" t="s">
        <v>7</v>
      </c>
      <c r="C117" s="533" t="s">
        <v>164</v>
      </c>
      <c r="D117" s="535" t="s">
        <v>400</v>
      </c>
      <c r="E117" s="234" t="s">
        <v>35</v>
      </c>
      <c r="F117" s="536">
        <v>1</v>
      </c>
      <c r="G117" s="536">
        <v>1</v>
      </c>
      <c r="H117" s="537">
        <v>2586</v>
      </c>
      <c r="I117" s="537">
        <v>2586</v>
      </c>
      <c r="J117" s="78">
        <f t="shared" si="4"/>
        <v>1</v>
      </c>
      <c r="K117" s="468">
        <v>0</v>
      </c>
      <c r="L117" s="536">
        <v>1</v>
      </c>
      <c r="M117" s="536">
        <v>1</v>
      </c>
      <c r="N117" s="536">
        <v>1</v>
      </c>
      <c r="O117" s="190">
        <f t="shared" si="5"/>
        <v>1</v>
      </c>
      <c r="P117" s="514"/>
      <c r="Q117" s="515"/>
      <c r="R117" s="391"/>
      <c r="S117" s="348"/>
      <c r="T117" s="362"/>
    </row>
    <row r="118" spans="1:20" s="293" customFormat="1" ht="12.75" outlineLevel="1">
      <c r="A118" s="517" t="s">
        <v>364</v>
      </c>
      <c r="B118" s="532" t="s">
        <v>7</v>
      </c>
      <c r="C118" s="533" t="s">
        <v>164</v>
      </c>
      <c r="D118" s="535" t="s">
        <v>401</v>
      </c>
      <c r="E118" s="234" t="s">
        <v>35</v>
      </c>
      <c r="F118" s="536">
        <v>1</v>
      </c>
      <c r="G118" s="536">
        <v>1</v>
      </c>
      <c r="H118" s="537">
        <v>2586</v>
      </c>
      <c r="I118" s="537">
        <v>2586</v>
      </c>
      <c r="J118" s="78">
        <f t="shared" si="4"/>
        <v>1</v>
      </c>
      <c r="K118" s="468">
        <v>0</v>
      </c>
      <c r="L118" s="536">
        <v>1</v>
      </c>
      <c r="M118" s="536">
        <v>1</v>
      </c>
      <c r="N118" s="536">
        <v>1</v>
      </c>
      <c r="O118" s="190">
        <f t="shared" si="5"/>
        <v>1</v>
      </c>
      <c r="P118" s="514"/>
      <c r="Q118" s="515"/>
      <c r="R118" s="391"/>
      <c r="S118" s="348"/>
      <c r="T118" s="362"/>
    </row>
    <row r="119" spans="1:20" s="293" customFormat="1" ht="12.75" outlineLevel="1">
      <c r="A119" s="517" t="s">
        <v>364</v>
      </c>
      <c r="B119" s="532" t="s">
        <v>7</v>
      </c>
      <c r="C119" s="533" t="s">
        <v>164</v>
      </c>
      <c r="D119" s="535" t="s">
        <v>402</v>
      </c>
      <c r="E119" s="234" t="s">
        <v>35</v>
      </c>
      <c r="F119" s="536">
        <v>1</v>
      </c>
      <c r="G119" s="536">
        <v>1</v>
      </c>
      <c r="H119" s="537">
        <v>2586</v>
      </c>
      <c r="I119" s="537">
        <v>2586</v>
      </c>
      <c r="J119" s="78">
        <f t="shared" si="4"/>
        <v>1</v>
      </c>
      <c r="K119" s="468">
        <v>0</v>
      </c>
      <c r="L119" s="536">
        <v>1</v>
      </c>
      <c r="M119" s="536">
        <v>1</v>
      </c>
      <c r="N119" s="536">
        <v>1</v>
      </c>
      <c r="O119" s="190">
        <f t="shared" si="5"/>
        <v>1</v>
      </c>
      <c r="P119" s="514"/>
      <c r="Q119" s="515"/>
      <c r="R119" s="391"/>
      <c r="S119" s="348"/>
      <c r="T119" s="362"/>
    </row>
    <row r="120" spans="1:20" s="293" customFormat="1" ht="12.75" outlineLevel="1">
      <c r="A120" s="517" t="s">
        <v>364</v>
      </c>
      <c r="B120" s="532" t="s">
        <v>7</v>
      </c>
      <c r="C120" s="533" t="s">
        <v>164</v>
      </c>
      <c r="D120" s="535" t="s">
        <v>403</v>
      </c>
      <c r="E120" s="234" t="s">
        <v>35</v>
      </c>
      <c r="F120" s="536">
        <v>1</v>
      </c>
      <c r="G120" s="536">
        <v>1</v>
      </c>
      <c r="H120" s="537">
        <v>2586</v>
      </c>
      <c r="I120" s="537">
        <v>2586</v>
      </c>
      <c r="J120" s="78">
        <f>IF(H120&gt;0,I120/H120,0)</f>
        <v>1</v>
      </c>
      <c r="K120" s="468">
        <v>0</v>
      </c>
      <c r="L120" s="536">
        <v>1</v>
      </c>
      <c r="M120" s="536">
        <v>1</v>
      </c>
      <c r="N120" s="536">
        <v>1</v>
      </c>
      <c r="O120" s="190">
        <f>IF(AND(M120=1,N120=1),1,0)</f>
        <v>1</v>
      </c>
      <c r="P120" s="514"/>
      <c r="Q120" s="515"/>
      <c r="R120" s="391"/>
      <c r="S120" s="348"/>
      <c r="T120" s="362"/>
    </row>
    <row r="121" spans="1:20" s="293" customFormat="1" ht="12.75" outlineLevel="1">
      <c r="A121" s="517" t="s">
        <v>364</v>
      </c>
      <c r="B121" s="532" t="s">
        <v>7</v>
      </c>
      <c r="C121" s="533" t="s">
        <v>164</v>
      </c>
      <c r="D121" s="535" t="s">
        <v>404</v>
      </c>
      <c r="E121" s="234" t="s">
        <v>35</v>
      </c>
      <c r="F121" s="536">
        <v>1</v>
      </c>
      <c r="G121" s="536">
        <v>1</v>
      </c>
      <c r="H121" s="537">
        <v>2586</v>
      </c>
      <c r="I121" s="537">
        <v>2586</v>
      </c>
      <c r="J121" s="78">
        <f>IF(H121&gt;0,I121/H121,0)</f>
        <v>1</v>
      </c>
      <c r="K121" s="468">
        <v>0</v>
      </c>
      <c r="L121" s="536">
        <v>1</v>
      </c>
      <c r="M121" s="536">
        <v>1</v>
      </c>
      <c r="N121" s="536">
        <v>1</v>
      </c>
      <c r="O121" s="190">
        <f>IF(AND(M121=1,N121=1),1,0)</f>
        <v>1</v>
      </c>
      <c r="P121" s="514"/>
      <c r="Q121" s="515"/>
      <c r="R121" s="391"/>
      <c r="S121" s="348"/>
      <c r="T121" s="362"/>
    </row>
    <row r="122" spans="1:20" s="293" customFormat="1" ht="12.75" outlineLevel="1">
      <c r="A122" s="517" t="s">
        <v>364</v>
      </c>
      <c r="B122" s="532" t="s">
        <v>7</v>
      </c>
      <c r="C122" s="533" t="s">
        <v>164</v>
      </c>
      <c r="D122" s="535" t="s">
        <v>405</v>
      </c>
      <c r="E122" s="234" t="s">
        <v>35</v>
      </c>
      <c r="F122" s="536">
        <v>1</v>
      </c>
      <c r="G122" s="536">
        <v>1</v>
      </c>
      <c r="H122" s="537">
        <v>2586</v>
      </c>
      <c r="I122" s="537">
        <v>2586</v>
      </c>
      <c r="J122" s="78">
        <f>IF(H122&gt;0,I122/H122,0)</f>
        <v>1</v>
      </c>
      <c r="K122" s="468">
        <v>0</v>
      </c>
      <c r="L122" s="536">
        <v>1</v>
      </c>
      <c r="M122" s="536">
        <v>1</v>
      </c>
      <c r="N122" s="536">
        <v>1</v>
      </c>
      <c r="O122" s="190">
        <f>IF(AND(M122=1,N122=1),1,0)</f>
        <v>1</v>
      </c>
      <c r="P122" s="514"/>
      <c r="Q122" s="515"/>
      <c r="R122" s="391"/>
      <c r="S122" s="348"/>
      <c r="T122" s="362"/>
    </row>
    <row r="123" spans="1:20" s="293" customFormat="1" ht="12.75" outlineLevel="1">
      <c r="A123" s="517" t="s">
        <v>364</v>
      </c>
      <c r="B123" s="532" t="s">
        <v>7</v>
      </c>
      <c r="C123" s="533" t="s">
        <v>164</v>
      </c>
      <c r="D123" s="535" t="s">
        <v>406</v>
      </c>
      <c r="E123" s="234" t="s">
        <v>35</v>
      </c>
      <c r="F123" s="536">
        <v>1</v>
      </c>
      <c r="G123" s="536">
        <v>1</v>
      </c>
      <c r="H123" s="537">
        <v>2586</v>
      </c>
      <c r="I123" s="537">
        <v>2586</v>
      </c>
      <c r="J123" s="78">
        <f>IF(H123&gt;0,I123/H123,0)</f>
        <v>1</v>
      </c>
      <c r="K123" s="468">
        <v>0</v>
      </c>
      <c r="L123" s="536">
        <v>1</v>
      </c>
      <c r="M123" s="536">
        <v>1</v>
      </c>
      <c r="N123" s="536">
        <v>1</v>
      </c>
      <c r="O123" s="190">
        <f>IF(AND(M123=1,N123=1),1,0)</f>
        <v>1</v>
      </c>
      <c r="P123" s="514"/>
      <c r="Q123" s="515"/>
      <c r="R123" s="391"/>
      <c r="S123" s="348"/>
      <c r="T123" s="362"/>
    </row>
    <row r="124" spans="1:20" s="293" customFormat="1" ht="12.75" outlineLevel="1">
      <c r="A124" s="517" t="s">
        <v>407</v>
      </c>
      <c r="B124" s="532" t="s">
        <v>7</v>
      </c>
      <c r="C124" s="533" t="s">
        <v>165</v>
      </c>
      <c r="D124" s="535" t="s">
        <v>408</v>
      </c>
      <c r="E124" s="234" t="s">
        <v>35</v>
      </c>
      <c r="F124" s="536">
        <v>1</v>
      </c>
      <c r="G124" s="536">
        <v>1</v>
      </c>
      <c r="H124" s="537">
        <v>2586</v>
      </c>
      <c r="I124" s="537">
        <v>2586</v>
      </c>
      <c r="J124" s="78">
        <f t="shared" si="4"/>
        <v>1</v>
      </c>
      <c r="K124" s="468">
        <v>0</v>
      </c>
      <c r="L124" s="536">
        <v>0</v>
      </c>
      <c r="M124" s="536">
        <v>0</v>
      </c>
      <c r="N124" s="536">
        <v>0</v>
      </c>
      <c r="O124" s="190">
        <f t="shared" si="5"/>
        <v>0</v>
      </c>
      <c r="P124" s="516"/>
      <c r="Q124" s="511"/>
      <c r="R124" s="391"/>
      <c r="S124" s="348"/>
      <c r="T124" s="362"/>
    </row>
    <row r="125" spans="1:20" s="293" customFormat="1" ht="12.75" outlineLevel="1">
      <c r="A125" s="517" t="s">
        <v>407</v>
      </c>
      <c r="B125" s="532" t="s">
        <v>7</v>
      </c>
      <c r="C125" s="533" t="s">
        <v>165</v>
      </c>
      <c r="D125" s="535" t="s">
        <v>409</v>
      </c>
      <c r="E125" s="234" t="s">
        <v>35</v>
      </c>
      <c r="F125" s="536">
        <v>1</v>
      </c>
      <c r="G125" s="536">
        <v>1</v>
      </c>
      <c r="H125" s="537">
        <v>2586</v>
      </c>
      <c r="I125" s="537">
        <v>2586</v>
      </c>
      <c r="J125" s="78">
        <f>IF(H125&gt;0,I125/H125,0)</f>
        <v>1</v>
      </c>
      <c r="K125" s="468">
        <v>0</v>
      </c>
      <c r="L125" s="536">
        <v>0</v>
      </c>
      <c r="M125" s="536">
        <v>0</v>
      </c>
      <c r="N125" s="536">
        <v>0</v>
      </c>
      <c r="O125" s="190">
        <f>IF(AND(M125=1,N125=1),1,0)</f>
        <v>0</v>
      </c>
      <c r="P125" s="516"/>
      <c r="Q125" s="511"/>
      <c r="R125" s="391"/>
      <c r="S125" s="348"/>
      <c r="T125" s="362"/>
    </row>
    <row r="126" spans="1:20" s="293" customFormat="1" ht="12.75" outlineLevel="1">
      <c r="A126" s="517" t="s">
        <v>410</v>
      </c>
      <c r="B126" s="532" t="s">
        <v>7</v>
      </c>
      <c r="C126" s="533" t="s">
        <v>165</v>
      </c>
      <c r="D126" s="535" t="s">
        <v>411</v>
      </c>
      <c r="E126" s="234" t="s">
        <v>35</v>
      </c>
      <c r="F126" s="536">
        <v>1</v>
      </c>
      <c r="G126" s="536">
        <v>1</v>
      </c>
      <c r="H126" s="537">
        <v>2586</v>
      </c>
      <c r="I126" s="537">
        <v>2586</v>
      </c>
      <c r="J126" s="78">
        <f>IF(H126&gt;0,I126/H126,0)</f>
        <v>1</v>
      </c>
      <c r="K126" s="468">
        <v>0</v>
      </c>
      <c r="L126" s="536">
        <v>0</v>
      </c>
      <c r="M126" s="536">
        <v>0</v>
      </c>
      <c r="N126" s="536">
        <v>0</v>
      </c>
      <c r="O126" s="190">
        <f>IF(AND(M126=1,N126=1),1,0)</f>
        <v>0</v>
      </c>
      <c r="P126" s="516"/>
      <c r="Q126" s="511"/>
      <c r="R126" s="391"/>
      <c r="S126" s="348"/>
      <c r="T126" s="362"/>
    </row>
    <row r="127" spans="1:20" s="288" customFormat="1" ht="5.25" customHeight="1" outlineLevel="1">
      <c r="A127" s="313"/>
      <c r="B127" s="53"/>
      <c r="C127" s="53"/>
      <c r="D127" s="124"/>
      <c r="E127" s="238"/>
      <c r="F127" s="454"/>
      <c r="G127" s="454"/>
      <c r="H127" s="455"/>
      <c r="I127" s="455"/>
      <c r="J127" s="113"/>
      <c r="K127" s="454"/>
      <c r="L127" s="471"/>
      <c r="M127" s="472"/>
      <c r="N127" s="473"/>
      <c r="O127" s="79"/>
      <c r="P127" s="454"/>
      <c r="Q127" s="489"/>
      <c r="R127" s="391"/>
      <c r="S127" s="342"/>
      <c r="T127" s="355"/>
    </row>
    <row r="128" spans="1:20" s="286" customFormat="1" ht="12" hidden="1" outlineLevel="2">
      <c r="A128" s="311"/>
      <c r="B128" s="30" t="s">
        <v>53</v>
      </c>
      <c r="C128" s="28"/>
      <c r="D128" s="120"/>
      <c r="E128" s="244" t="s">
        <v>155</v>
      </c>
      <c r="F128" s="456" t="s">
        <v>83</v>
      </c>
      <c r="G128" s="456" t="s">
        <v>84</v>
      </c>
      <c r="H128" s="457" t="s">
        <v>35</v>
      </c>
      <c r="I128" s="490"/>
      <c r="J128" s="77" t="s">
        <v>81</v>
      </c>
      <c r="K128" s="474" t="s">
        <v>82</v>
      </c>
      <c r="L128" s="475"/>
      <c r="M128" s="457"/>
      <c r="N128" s="476"/>
      <c r="O128" s="107"/>
      <c r="P128" s="456"/>
      <c r="Q128" s="490"/>
      <c r="R128" s="392"/>
      <c r="S128" s="340"/>
      <c r="T128" s="353"/>
    </row>
    <row r="129" spans="1:20" s="289" customFormat="1" ht="12" hidden="1" outlineLevel="2">
      <c r="A129" s="317"/>
      <c r="B129" s="41"/>
      <c r="C129" s="14"/>
      <c r="D129" s="25"/>
      <c r="E129" s="240" t="s">
        <v>156</v>
      </c>
      <c r="F129" s="458">
        <f>IF(F131&gt;0,F130/F131,0)</f>
        <v>1</v>
      </c>
      <c r="G129" s="458">
        <f>IF(G131&gt;0,G130/G131,0)</f>
        <v>1</v>
      </c>
      <c r="H129" s="459"/>
      <c r="I129" s="478"/>
      <c r="J129" s="70">
        <f>IF(J131&gt;0,J130/J131,0)</f>
        <v>1</v>
      </c>
      <c r="K129" s="458">
        <f>IF(K131&gt;0,K130/K131,0)</f>
        <v>0</v>
      </c>
      <c r="L129" s="477"/>
      <c r="M129" s="459"/>
      <c r="N129" s="478"/>
      <c r="O129" s="101"/>
      <c r="P129" s="491"/>
      <c r="Q129" s="492"/>
      <c r="R129" s="358"/>
      <c r="S129" s="344"/>
      <c r="T129" s="358"/>
    </row>
    <row r="130" spans="1:20" s="289" customFormat="1" ht="12" hidden="1" outlineLevel="2">
      <c r="A130" s="317"/>
      <c r="B130" s="41"/>
      <c r="C130" s="14"/>
      <c r="D130" s="25"/>
      <c r="E130" s="240" t="s">
        <v>178</v>
      </c>
      <c r="F130" s="460">
        <f>F133</f>
        <v>30</v>
      </c>
      <c r="G130" s="460">
        <f>G133</f>
        <v>30</v>
      </c>
      <c r="H130" s="459"/>
      <c r="I130" s="478"/>
      <c r="J130" s="263">
        <f>I133</f>
        <v>77580</v>
      </c>
      <c r="K130" s="460">
        <f>K133</f>
        <v>0</v>
      </c>
      <c r="L130" s="477"/>
      <c r="M130" s="459"/>
      <c r="N130" s="478"/>
      <c r="O130" s="101"/>
      <c r="P130" s="491"/>
      <c r="Q130" s="492"/>
      <c r="R130" s="358"/>
      <c r="S130" s="344"/>
      <c r="T130" s="358"/>
    </row>
    <row r="131" spans="1:20" s="289" customFormat="1" ht="12" hidden="1" outlineLevel="2">
      <c r="A131" s="317"/>
      <c r="B131" s="41"/>
      <c r="C131" s="14"/>
      <c r="D131" s="25"/>
      <c r="E131" s="240" t="s">
        <v>179</v>
      </c>
      <c r="F131" s="460">
        <f>$D133</f>
        <v>30</v>
      </c>
      <c r="G131" s="460">
        <f>$D133</f>
        <v>30</v>
      </c>
      <c r="H131" s="459"/>
      <c r="I131" s="478"/>
      <c r="J131" s="263">
        <f>H133</f>
        <v>77580</v>
      </c>
      <c r="K131" s="460">
        <f>$D133</f>
        <v>30</v>
      </c>
      <c r="L131" s="477"/>
      <c r="M131" s="459"/>
      <c r="N131" s="478"/>
      <c r="O131" s="101"/>
      <c r="P131" s="491"/>
      <c r="Q131" s="492"/>
      <c r="R131" s="358"/>
      <c r="S131" s="344"/>
      <c r="T131" s="358"/>
    </row>
    <row r="132" spans="1:20" s="290" customFormat="1" ht="12" hidden="1" outlineLevel="3">
      <c r="A132" s="318"/>
      <c r="B132" s="42"/>
      <c r="C132" s="11"/>
      <c r="D132" s="122" t="s">
        <v>127</v>
      </c>
      <c r="E132" s="245" t="s">
        <v>152</v>
      </c>
      <c r="F132" s="461" t="s">
        <v>86</v>
      </c>
      <c r="G132" s="461" t="s">
        <v>87</v>
      </c>
      <c r="H132" s="462" t="s">
        <v>139</v>
      </c>
      <c r="I132" s="496" t="s">
        <v>140</v>
      </c>
      <c r="J132" s="74"/>
      <c r="K132" s="461" t="s">
        <v>85</v>
      </c>
      <c r="L132" s="479" t="s">
        <v>185</v>
      </c>
      <c r="M132" s="480" t="s">
        <v>186</v>
      </c>
      <c r="N132" s="481" t="s">
        <v>187</v>
      </c>
      <c r="O132" s="102" t="s">
        <v>188</v>
      </c>
      <c r="P132" s="461"/>
      <c r="Q132" s="493"/>
      <c r="R132" s="391"/>
      <c r="S132" s="345"/>
      <c r="T132" s="359"/>
    </row>
    <row r="133" spans="1:20" s="288" customFormat="1" ht="12" hidden="1" outlineLevel="3">
      <c r="A133" s="319"/>
      <c r="B133" s="42"/>
      <c r="C133" s="7"/>
      <c r="D133" s="16">
        <f>COUNTA(D134:D165)</f>
        <v>30</v>
      </c>
      <c r="E133" s="245" t="s">
        <v>153</v>
      </c>
      <c r="F133" s="463">
        <f>SUM(F134:F165)</f>
        <v>30</v>
      </c>
      <c r="G133" s="463">
        <f>SUM(G134:G165)</f>
        <v>30</v>
      </c>
      <c r="H133" s="464">
        <f>SUM(H134:H165)</f>
        <v>77580</v>
      </c>
      <c r="I133" s="502">
        <f>SUM(I134:I165)</f>
        <v>77580</v>
      </c>
      <c r="J133" s="75"/>
      <c r="K133" s="463">
        <f>SUM(K134:K165)</f>
        <v>0</v>
      </c>
      <c r="L133" s="482">
        <f>SUM(L134:L165)</f>
        <v>30</v>
      </c>
      <c r="M133" s="464">
        <f>SUM(M134:M165)</f>
        <v>30</v>
      </c>
      <c r="N133" s="483">
        <f>SUM(N134:N165)</f>
        <v>30</v>
      </c>
      <c r="O133" s="8">
        <f>SUM(O134:O165)</f>
        <v>30</v>
      </c>
      <c r="P133" s="463"/>
      <c r="Q133" s="494"/>
      <c r="R133" s="395"/>
      <c r="S133" s="342"/>
      <c r="T133" s="355"/>
    </row>
    <row r="134" spans="1:20" s="291" customFormat="1" ht="6.75" customHeight="1" hidden="1" outlineLevel="2" collapsed="1">
      <c r="A134" s="323"/>
      <c r="B134" s="45"/>
      <c r="C134" s="45"/>
      <c r="D134" s="119"/>
      <c r="E134" s="235"/>
      <c r="F134" s="465"/>
      <c r="G134" s="465"/>
      <c r="H134" s="466"/>
      <c r="I134" s="466"/>
      <c r="J134" s="110"/>
      <c r="K134" s="465"/>
      <c r="L134" s="484"/>
      <c r="M134" s="485"/>
      <c r="N134" s="486"/>
      <c r="O134" s="68"/>
      <c r="P134" s="465"/>
      <c r="Q134" s="495"/>
      <c r="R134" s="400"/>
      <c r="S134" s="346"/>
      <c r="T134" s="360"/>
    </row>
    <row r="135" spans="1:20" s="295" customFormat="1" ht="12.75" outlineLevel="1" collapsed="1">
      <c r="A135" s="538" t="s">
        <v>311</v>
      </c>
      <c r="B135" s="530" t="s">
        <v>8</v>
      </c>
      <c r="C135" s="531" t="s">
        <v>166</v>
      </c>
      <c r="D135" s="535" t="s">
        <v>412</v>
      </c>
      <c r="E135" s="246" t="s">
        <v>35</v>
      </c>
      <c r="F135" s="536">
        <v>1</v>
      </c>
      <c r="G135" s="536">
        <v>1</v>
      </c>
      <c r="H135" s="537">
        <v>2586</v>
      </c>
      <c r="I135" s="537">
        <v>2586</v>
      </c>
      <c r="J135" s="78">
        <f aca="true" t="shared" si="6" ref="J135:J159">IF(H135&gt;0,I135/H135,0)</f>
        <v>1</v>
      </c>
      <c r="K135" s="529">
        <v>0</v>
      </c>
      <c r="L135" s="540">
        <v>1</v>
      </c>
      <c r="M135" s="540">
        <v>1</v>
      </c>
      <c r="N135" s="540">
        <v>1</v>
      </c>
      <c r="O135" s="190">
        <f aca="true" t="shared" si="7" ref="O135:O159">IF(AND(M135=1,N135=1),1,0)</f>
        <v>1</v>
      </c>
      <c r="P135" s="512"/>
      <c r="Q135" s="513"/>
      <c r="R135" s="399"/>
      <c r="S135" s="350"/>
      <c r="T135" s="364"/>
    </row>
    <row r="136" spans="1:20" s="295" customFormat="1" ht="12.75" outlineLevel="1" collapsed="1">
      <c r="A136" s="538" t="s">
        <v>311</v>
      </c>
      <c r="B136" s="530" t="s">
        <v>8</v>
      </c>
      <c r="C136" s="531" t="s">
        <v>166</v>
      </c>
      <c r="D136" s="535" t="s">
        <v>413</v>
      </c>
      <c r="E136" s="246" t="s">
        <v>35</v>
      </c>
      <c r="F136" s="536">
        <v>1</v>
      </c>
      <c r="G136" s="536">
        <v>1</v>
      </c>
      <c r="H136" s="537">
        <v>2586</v>
      </c>
      <c r="I136" s="537">
        <v>2586</v>
      </c>
      <c r="J136" s="78">
        <f t="shared" si="6"/>
        <v>1</v>
      </c>
      <c r="K136" s="529">
        <v>0</v>
      </c>
      <c r="L136" s="540">
        <v>1</v>
      </c>
      <c r="M136" s="540">
        <v>1</v>
      </c>
      <c r="N136" s="540">
        <v>1</v>
      </c>
      <c r="O136" s="190">
        <f t="shared" si="7"/>
        <v>1</v>
      </c>
      <c r="P136" s="512"/>
      <c r="Q136" s="513"/>
      <c r="R136" s="399"/>
      <c r="S136" s="350"/>
      <c r="T136" s="364"/>
    </row>
    <row r="137" spans="1:20" s="295" customFormat="1" ht="12.75" outlineLevel="1" collapsed="1">
      <c r="A137" s="538" t="s">
        <v>311</v>
      </c>
      <c r="B137" s="530" t="s">
        <v>8</v>
      </c>
      <c r="C137" s="531" t="s">
        <v>166</v>
      </c>
      <c r="D137" s="535" t="s">
        <v>359</v>
      </c>
      <c r="E137" s="246" t="s">
        <v>35</v>
      </c>
      <c r="F137" s="536">
        <v>1</v>
      </c>
      <c r="G137" s="536">
        <v>1</v>
      </c>
      <c r="H137" s="537">
        <v>2586</v>
      </c>
      <c r="I137" s="537">
        <v>2586</v>
      </c>
      <c r="J137" s="78">
        <f t="shared" si="6"/>
        <v>1</v>
      </c>
      <c r="K137" s="529">
        <v>0</v>
      </c>
      <c r="L137" s="540">
        <v>1</v>
      </c>
      <c r="M137" s="540">
        <v>1</v>
      </c>
      <c r="N137" s="540">
        <v>1</v>
      </c>
      <c r="O137" s="190">
        <f t="shared" si="7"/>
        <v>1</v>
      </c>
      <c r="P137" s="512"/>
      <c r="Q137" s="513"/>
      <c r="R137" s="399"/>
      <c r="S137" s="350"/>
      <c r="T137" s="364"/>
    </row>
    <row r="138" spans="1:20" s="295" customFormat="1" ht="12.75" outlineLevel="1" collapsed="1">
      <c r="A138" s="538" t="s">
        <v>311</v>
      </c>
      <c r="B138" s="530" t="s">
        <v>8</v>
      </c>
      <c r="C138" s="531" t="s">
        <v>166</v>
      </c>
      <c r="D138" s="535" t="s">
        <v>414</v>
      </c>
      <c r="E138" s="246" t="s">
        <v>35</v>
      </c>
      <c r="F138" s="536">
        <v>1</v>
      </c>
      <c r="G138" s="536">
        <v>1</v>
      </c>
      <c r="H138" s="537">
        <v>2586</v>
      </c>
      <c r="I138" s="537">
        <v>2586</v>
      </c>
      <c r="J138" s="78">
        <f t="shared" si="6"/>
        <v>1</v>
      </c>
      <c r="K138" s="529">
        <v>0</v>
      </c>
      <c r="L138" s="540">
        <v>1</v>
      </c>
      <c r="M138" s="540">
        <v>1</v>
      </c>
      <c r="N138" s="540">
        <v>1</v>
      </c>
      <c r="O138" s="190">
        <f t="shared" si="7"/>
        <v>1</v>
      </c>
      <c r="P138" s="512"/>
      <c r="Q138" s="513"/>
      <c r="R138" s="399"/>
      <c r="S138" s="350"/>
      <c r="T138" s="364"/>
    </row>
    <row r="139" spans="1:20" s="295" customFormat="1" ht="12.75" outlineLevel="1" collapsed="1">
      <c r="A139" s="538" t="s">
        <v>311</v>
      </c>
      <c r="B139" s="530" t="s">
        <v>8</v>
      </c>
      <c r="C139" s="531" t="s">
        <v>166</v>
      </c>
      <c r="D139" s="535" t="s">
        <v>415</v>
      </c>
      <c r="E139" s="246" t="s">
        <v>35</v>
      </c>
      <c r="F139" s="536">
        <v>1</v>
      </c>
      <c r="G139" s="536">
        <v>1</v>
      </c>
      <c r="H139" s="537">
        <v>2586</v>
      </c>
      <c r="I139" s="537">
        <v>2586</v>
      </c>
      <c r="J139" s="78">
        <f t="shared" si="6"/>
        <v>1</v>
      </c>
      <c r="K139" s="529">
        <v>0</v>
      </c>
      <c r="L139" s="540">
        <v>1</v>
      </c>
      <c r="M139" s="540">
        <v>1</v>
      </c>
      <c r="N139" s="540">
        <v>1</v>
      </c>
      <c r="O139" s="190">
        <f t="shared" si="7"/>
        <v>1</v>
      </c>
      <c r="P139" s="512"/>
      <c r="Q139" s="513"/>
      <c r="R139" s="399"/>
      <c r="S139" s="350"/>
      <c r="T139" s="364"/>
    </row>
    <row r="140" spans="1:20" s="295" customFormat="1" ht="12.75" outlineLevel="1" collapsed="1">
      <c r="A140" s="538" t="s">
        <v>311</v>
      </c>
      <c r="B140" s="530" t="s">
        <v>8</v>
      </c>
      <c r="C140" s="531" t="s">
        <v>166</v>
      </c>
      <c r="D140" s="535" t="s">
        <v>416</v>
      </c>
      <c r="E140" s="246" t="s">
        <v>35</v>
      </c>
      <c r="F140" s="536">
        <v>1</v>
      </c>
      <c r="G140" s="536">
        <v>1</v>
      </c>
      <c r="H140" s="537">
        <v>2586</v>
      </c>
      <c r="I140" s="537">
        <v>2586</v>
      </c>
      <c r="J140" s="78">
        <f t="shared" si="6"/>
        <v>1</v>
      </c>
      <c r="K140" s="529">
        <v>0</v>
      </c>
      <c r="L140" s="540">
        <v>1</v>
      </c>
      <c r="M140" s="540">
        <v>1</v>
      </c>
      <c r="N140" s="540">
        <v>1</v>
      </c>
      <c r="O140" s="190">
        <f t="shared" si="7"/>
        <v>1</v>
      </c>
      <c r="P140" s="512"/>
      <c r="Q140" s="513"/>
      <c r="R140" s="399"/>
      <c r="S140" s="350"/>
      <c r="T140" s="364"/>
    </row>
    <row r="141" spans="1:20" s="295" customFormat="1" ht="12.75" outlineLevel="1" collapsed="1">
      <c r="A141" s="538" t="s">
        <v>311</v>
      </c>
      <c r="B141" s="530" t="s">
        <v>8</v>
      </c>
      <c r="C141" s="531" t="s">
        <v>166</v>
      </c>
      <c r="D141" s="535" t="s">
        <v>417</v>
      </c>
      <c r="E141" s="246" t="s">
        <v>35</v>
      </c>
      <c r="F141" s="536">
        <v>1</v>
      </c>
      <c r="G141" s="536">
        <v>1</v>
      </c>
      <c r="H141" s="537">
        <v>2586</v>
      </c>
      <c r="I141" s="537">
        <v>2586</v>
      </c>
      <c r="J141" s="78">
        <f t="shared" si="6"/>
        <v>1</v>
      </c>
      <c r="K141" s="529">
        <v>0</v>
      </c>
      <c r="L141" s="540">
        <v>1</v>
      </c>
      <c r="M141" s="540">
        <v>1</v>
      </c>
      <c r="N141" s="540">
        <v>1</v>
      </c>
      <c r="O141" s="190">
        <f t="shared" si="7"/>
        <v>1</v>
      </c>
      <c r="P141" s="512"/>
      <c r="Q141" s="513"/>
      <c r="R141" s="399"/>
      <c r="S141" s="350"/>
      <c r="T141" s="364"/>
    </row>
    <row r="142" spans="1:20" s="295" customFormat="1" ht="12.75" outlineLevel="1" collapsed="1">
      <c r="A142" s="538" t="s">
        <v>311</v>
      </c>
      <c r="B142" s="530" t="s">
        <v>8</v>
      </c>
      <c r="C142" s="531" t="s">
        <v>166</v>
      </c>
      <c r="D142" s="535" t="s">
        <v>418</v>
      </c>
      <c r="E142" s="246" t="s">
        <v>35</v>
      </c>
      <c r="F142" s="536">
        <v>1</v>
      </c>
      <c r="G142" s="536">
        <v>1</v>
      </c>
      <c r="H142" s="537">
        <v>2586</v>
      </c>
      <c r="I142" s="537">
        <v>2586</v>
      </c>
      <c r="J142" s="78">
        <f t="shared" si="6"/>
        <v>1</v>
      </c>
      <c r="K142" s="529">
        <v>0</v>
      </c>
      <c r="L142" s="540">
        <v>1</v>
      </c>
      <c r="M142" s="540">
        <v>1</v>
      </c>
      <c r="N142" s="540">
        <v>1</v>
      </c>
      <c r="O142" s="190">
        <f t="shared" si="7"/>
        <v>1</v>
      </c>
      <c r="P142" s="512"/>
      <c r="Q142" s="513"/>
      <c r="R142" s="399"/>
      <c r="S142" s="350"/>
      <c r="T142" s="364"/>
    </row>
    <row r="143" spans="1:20" s="295" customFormat="1" ht="12.75" outlineLevel="1" collapsed="1">
      <c r="A143" s="538" t="s">
        <v>311</v>
      </c>
      <c r="B143" s="530" t="s">
        <v>8</v>
      </c>
      <c r="C143" s="531" t="s">
        <v>166</v>
      </c>
      <c r="D143" s="535" t="s">
        <v>419</v>
      </c>
      <c r="E143" s="246" t="s">
        <v>35</v>
      </c>
      <c r="F143" s="536">
        <v>1</v>
      </c>
      <c r="G143" s="536">
        <v>1</v>
      </c>
      <c r="H143" s="537">
        <v>2586</v>
      </c>
      <c r="I143" s="537">
        <v>2586</v>
      </c>
      <c r="J143" s="78">
        <f t="shared" si="6"/>
        <v>1</v>
      </c>
      <c r="K143" s="529">
        <v>0</v>
      </c>
      <c r="L143" s="540">
        <v>1</v>
      </c>
      <c r="M143" s="540">
        <v>1</v>
      </c>
      <c r="N143" s="540">
        <v>1</v>
      </c>
      <c r="O143" s="190">
        <f t="shared" si="7"/>
        <v>1</v>
      </c>
      <c r="P143" s="512"/>
      <c r="Q143" s="513"/>
      <c r="R143" s="399"/>
      <c r="S143" s="350"/>
      <c r="T143" s="364"/>
    </row>
    <row r="144" spans="1:20" s="295" customFormat="1" ht="12.75" outlineLevel="1" collapsed="1">
      <c r="A144" s="538" t="s">
        <v>311</v>
      </c>
      <c r="B144" s="530" t="s">
        <v>8</v>
      </c>
      <c r="C144" s="531" t="s">
        <v>166</v>
      </c>
      <c r="D144" s="535" t="s">
        <v>420</v>
      </c>
      <c r="E144" s="246" t="s">
        <v>35</v>
      </c>
      <c r="F144" s="536">
        <v>1</v>
      </c>
      <c r="G144" s="536">
        <v>1</v>
      </c>
      <c r="H144" s="537">
        <v>2586</v>
      </c>
      <c r="I144" s="537">
        <v>2586</v>
      </c>
      <c r="J144" s="78">
        <f t="shared" si="6"/>
        <v>1</v>
      </c>
      <c r="K144" s="529">
        <v>0</v>
      </c>
      <c r="L144" s="540">
        <v>1</v>
      </c>
      <c r="M144" s="540">
        <v>1</v>
      </c>
      <c r="N144" s="540">
        <v>1</v>
      </c>
      <c r="O144" s="190">
        <f t="shared" si="7"/>
        <v>1</v>
      </c>
      <c r="P144" s="512"/>
      <c r="Q144" s="513"/>
      <c r="R144" s="399"/>
      <c r="S144" s="350"/>
      <c r="T144" s="364"/>
    </row>
    <row r="145" spans="1:20" s="293" customFormat="1" ht="12.75" outlineLevel="1">
      <c r="A145" s="517" t="s">
        <v>311</v>
      </c>
      <c r="B145" s="532" t="s">
        <v>8</v>
      </c>
      <c r="C145" s="533" t="s">
        <v>167</v>
      </c>
      <c r="D145" s="535" t="s">
        <v>421</v>
      </c>
      <c r="E145" s="234" t="s">
        <v>35</v>
      </c>
      <c r="F145" s="536">
        <v>1</v>
      </c>
      <c r="G145" s="536">
        <v>1</v>
      </c>
      <c r="H145" s="537">
        <v>2586</v>
      </c>
      <c r="I145" s="537">
        <v>2586</v>
      </c>
      <c r="J145" s="78">
        <f t="shared" si="6"/>
        <v>1</v>
      </c>
      <c r="K145" s="529">
        <v>0</v>
      </c>
      <c r="L145" s="540">
        <v>1</v>
      </c>
      <c r="M145" s="540">
        <v>1</v>
      </c>
      <c r="N145" s="540">
        <v>1</v>
      </c>
      <c r="O145" s="190">
        <f t="shared" si="7"/>
        <v>1</v>
      </c>
      <c r="P145" s="514"/>
      <c r="Q145" s="515"/>
      <c r="R145" s="391"/>
      <c r="S145" s="348"/>
      <c r="T145" s="362"/>
    </row>
    <row r="146" spans="1:20" s="293" customFormat="1" ht="12.75" outlineLevel="1">
      <c r="A146" s="517" t="s">
        <v>311</v>
      </c>
      <c r="B146" s="532" t="s">
        <v>8</v>
      </c>
      <c r="C146" s="533" t="s">
        <v>167</v>
      </c>
      <c r="D146" s="535" t="s">
        <v>422</v>
      </c>
      <c r="E146" s="234" t="s">
        <v>35</v>
      </c>
      <c r="F146" s="536">
        <v>1</v>
      </c>
      <c r="G146" s="536">
        <v>1</v>
      </c>
      <c r="H146" s="537">
        <v>2586</v>
      </c>
      <c r="I146" s="537">
        <v>2586</v>
      </c>
      <c r="J146" s="78">
        <f t="shared" si="6"/>
        <v>1</v>
      </c>
      <c r="K146" s="529">
        <v>0</v>
      </c>
      <c r="L146" s="540">
        <v>1</v>
      </c>
      <c r="M146" s="540">
        <v>1</v>
      </c>
      <c r="N146" s="540">
        <v>1</v>
      </c>
      <c r="O146" s="190">
        <f t="shared" si="7"/>
        <v>1</v>
      </c>
      <c r="P146" s="514"/>
      <c r="Q146" s="515"/>
      <c r="R146" s="391"/>
      <c r="S146" s="348"/>
      <c r="T146" s="362"/>
    </row>
    <row r="147" spans="1:20" s="293" customFormat="1" ht="12.75" outlineLevel="1">
      <c r="A147" s="517" t="s">
        <v>311</v>
      </c>
      <c r="B147" s="532" t="s">
        <v>8</v>
      </c>
      <c r="C147" s="533" t="s">
        <v>167</v>
      </c>
      <c r="D147" s="535" t="s">
        <v>423</v>
      </c>
      <c r="E147" s="234" t="s">
        <v>35</v>
      </c>
      <c r="F147" s="536">
        <v>1</v>
      </c>
      <c r="G147" s="536">
        <v>1</v>
      </c>
      <c r="H147" s="537">
        <v>2586</v>
      </c>
      <c r="I147" s="537">
        <v>2586</v>
      </c>
      <c r="J147" s="78">
        <f t="shared" si="6"/>
        <v>1</v>
      </c>
      <c r="K147" s="529">
        <v>0</v>
      </c>
      <c r="L147" s="540">
        <v>1</v>
      </c>
      <c r="M147" s="540">
        <v>1</v>
      </c>
      <c r="N147" s="540">
        <v>1</v>
      </c>
      <c r="O147" s="190">
        <f t="shared" si="7"/>
        <v>1</v>
      </c>
      <c r="P147" s="514"/>
      <c r="Q147" s="515"/>
      <c r="R147" s="391"/>
      <c r="S147" s="348"/>
      <c r="T147" s="362"/>
    </row>
    <row r="148" spans="1:20" s="293" customFormat="1" ht="12.75" outlineLevel="1">
      <c r="A148" s="517" t="s">
        <v>311</v>
      </c>
      <c r="B148" s="532" t="s">
        <v>8</v>
      </c>
      <c r="C148" s="533" t="s">
        <v>167</v>
      </c>
      <c r="D148" s="535" t="s">
        <v>424</v>
      </c>
      <c r="E148" s="234" t="s">
        <v>35</v>
      </c>
      <c r="F148" s="536">
        <v>1</v>
      </c>
      <c r="G148" s="536">
        <v>1</v>
      </c>
      <c r="H148" s="537">
        <v>2586</v>
      </c>
      <c r="I148" s="537">
        <v>2586</v>
      </c>
      <c r="J148" s="78">
        <f t="shared" si="6"/>
        <v>1</v>
      </c>
      <c r="K148" s="529">
        <v>0</v>
      </c>
      <c r="L148" s="540">
        <v>1</v>
      </c>
      <c r="M148" s="540">
        <v>1</v>
      </c>
      <c r="N148" s="540">
        <v>1</v>
      </c>
      <c r="O148" s="190">
        <f t="shared" si="7"/>
        <v>1</v>
      </c>
      <c r="P148" s="514"/>
      <c r="Q148" s="515"/>
      <c r="R148" s="391"/>
      <c r="S148" s="348"/>
      <c r="T148" s="362"/>
    </row>
    <row r="149" spans="1:20" s="293" customFormat="1" ht="12.75" outlineLevel="1">
      <c r="A149" s="517" t="s">
        <v>311</v>
      </c>
      <c r="B149" s="532" t="s">
        <v>8</v>
      </c>
      <c r="C149" s="533" t="s">
        <v>167</v>
      </c>
      <c r="D149" s="535" t="s">
        <v>425</v>
      </c>
      <c r="E149" s="234" t="s">
        <v>35</v>
      </c>
      <c r="F149" s="536">
        <v>1</v>
      </c>
      <c r="G149" s="536">
        <v>1</v>
      </c>
      <c r="H149" s="537">
        <v>2586</v>
      </c>
      <c r="I149" s="537">
        <v>2586</v>
      </c>
      <c r="J149" s="78">
        <f t="shared" si="6"/>
        <v>1</v>
      </c>
      <c r="K149" s="529">
        <v>0</v>
      </c>
      <c r="L149" s="540">
        <v>1</v>
      </c>
      <c r="M149" s="540">
        <v>1</v>
      </c>
      <c r="N149" s="540">
        <v>1</v>
      </c>
      <c r="O149" s="190">
        <f t="shared" si="7"/>
        <v>1</v>
      </c>
      <c r="P149" s="514"/>
      <c r="Q149" s="515"/>
      <c r="R149" s="391"/>
      <c r="S149" s="348"/>
      <c r="T149" s="362"/>
    </row>
    <row r="150" spans="1:20" s="293" customFormat="1" ht="12.75" outlineLevel="1">
      <c r="A150" s="517" t="s">
        <v>311</v>
      </c>
      <c r="B150" s="532" t="s">
        <v>8</v>
      </c>
      <c r="C150" s="533" t="s">
        <v>167</v>
      </c>
      <c r="D150" s="535" t="s">
        <v>426</v>
      </c>
      <c r="E150" s="234" t="s">
        <v>35</v>
      </c>
      <c r="F150" s="536">
        <v>1</v>
      </c>
      <c r="G150" s="536">
        <v>1</v>
      </c>
      <c r="H150" s="537">
        <v>2586</v>
      </c>
      <c r="I150" s="537">
        <v>2586</v>
      </c>
      <c r="J150" s="78">
        <f t="shared" si="6"/>
        <v>1</v>
      </c>
      <c r="K150" s="529">
        <v>0</v>
      </c>
      <c r="L150" s="540">
        <v>1</v>
      </c>
      <c r="M150" s="540">
        <v>1</v>
      </c>
      <c r="N150" s="540">
        <v>1</v>
      </c>
      <c r="O150" s="190">
        <f t="shared" si="7"/>
        <v>1</v>
      </c>
      <c r="P150" s="514"/>
      <c r="Q150" s="515"/>
      <c r="R150" s="391"/>
      <c r="S150" s="348"/>
      <c r="T150" s="362"/>
    </row>
    <row r="151" spans="1:20" s="293" customFormat="1" ht="12.75" outlineLevel="1">
      <c r="A151" s="517" t="s">
        <v>311</v>
      </c>
      <c r="B151" s="532" t="s">
        <v>8</v>
      </c>
      <c r="C151" s="533" t="s">
        <v>167</v>
      </c>
      <c r="D151" s="535" t="s">
        <v>427</v>
      </c>
      <c r="E151" s="234" t="s">
        <v>35</v>
      </c>
      <c r="F151" s="536">
        <v>1</v>
      </c>
      <c r="G151" s="536">
        <v>1</v>
      </c>
      <c r="H151" s="537">
        <v>2586</v>
      </c>
      <c r="I151" s="537">
        <v>2586</v>
      </c>
      <c r="J151" s="78">
        <f t="shared" si="6"/>
        <v>1</v>
      </c>
      <c r="K151" s="529">
        <v>0</v>
      </c>
      <c r="L151" s="540">
        <v>1</v>
      </c>
      <c r="M151" s="540">
        <v>1</v>
      </c>
      <c r="N151" s="540">
        <v>1</v>
      </c>
      <c r="O151" s="190">
        <f t="shared" si="7"/>
        <v>1</v>
      </c>
      <c r="P151" s="514"/>
      <c r="Q151" s="515"/>
      <c r="R151" s="391"/>
      <c r="S151" s="348"/>
      <c r="T151" s="362"/>
    </row>
    <row r="152" spans="1:20" s="293" customFormat="1" ht="12.75" outlineLevel="1">
      <c r="A152" s="517" t="s">
        <v>407</v>
      </c>
      <c r="B152" s="532" t="s">
        <v>8</v>
      </c>
      <c r="C152" s="533" t="s">
        <v>167</v>
      </c>
      <c r="D152" s="539" t="s">
        <v>428</v>
      </c>
      <c r="E152" s="234" t="s">
        <v>35</v>
      </c>
      <c r="F152" s="536">
        <v>1</v>
      </c>
      <c r="G152" s="536">
        <v>1</v>
      </c>
      <c r="H152" s="537">
        <v>2586</v>
      </c>
      <c r="I152" s="537">
        <v>2586</v>
      </c>
      <c r="J152" s="78">
        <f t="shared" si="6"/>
        <v>1</v>
      </c>
      <c r="K152" s="529">
        <v>0</v>
      </c>
      <c r="L152" s="540">
        <v>1</v>
      </c>
      <c r="M152" s="540">
        <v>1</v>
      </c>
      <c r="N152" s="540">
        <v>1</v>
      </c>
      <c r="O152" s="190">
        <f t="shared" si="7"/>
        <v>1</v>
      </c>
      <c r="P152" s="514"/>
      <c r="Q152" s="515"/>
      <c r="R152" s="391"/>
      <c r="S152" s="348"/>
      <c r="T152" s="362"/>
    </row>
    <row r="153" spans="1:20" s="293" customFormat="1" ht="12.75" outlineLevel="1">
      <c r="A153" s="517" t="s">
        <v>407</v>
      </c>
      <c r="B153" s="532" t="s">
        <v>8</v>
      </c>
      <c r="C153" s="533" t="s">
        <v>167</v>
      </c>
      <c r="D153" s="539" t="s">
        <v>429</v>
      </c>
      <c r="E153" s="234" t="s">
        <v>35</v>
      </c>
      <c r="F153" s="536">
        <v>1</v>
      </c>
      <c r="G153" s="536">
        <v>1</v>
      </c>
      <c r="H153" s="537">
        <v>2586</v>
      </c>
      <c r="I153" s="537">
        <v>2586</v>
      </c>
      <c r="J153" s="78">
        <f t="shared" si="6"/>
        <v>1</v>
      </c>
      <c r="K153" s="529">
        <v>0</v>
      </c>
      <c r="L153" s="540">
        <v>1</v>
      </c>
      <c r="M153" s="540">
        <v>1</v>
      </c>
      <c r="N153" s="540">
        <v>1</v>
      </c>
      <c r="O153" s="190">
        <f t="shared" si="7"/>
        <v>1</v>
      </c>
      <c r="P153" s="514"/>
      <c r="Q153" s="515"/>
      <c r="R153" s="391"/>
      <c r="S153" s="348"/>
      <c r="T153" s="362"/>
    </row>
    <row r="154" spans="1:20" s="293" customFormat="1" ht="12.75" outlineLevel="1">
      <c r="A154" s="517" t="s">
        <v>407</v>
      </c>
      <c r="B154" s="532" t="s">
        <v>8</v>
      </c>
      <c r="C154" s="533" t="s">
        <v>167</v>
      </c>
      <c r="D154" s="535" t="s">
        <v>430</v>
      </c>
      <c r="E154" s="234" t="s">
        <v>35</v>
      </c>
      <c r="F154" s="536">
        <v>1</v>
      </c>
      <c r="G154" s="536">
        <v>1</v>
      </c>
      <c r="H154" s="537">
        <v>2586</v>
      </c>
      <c r="I154" s="537">
        <v>2586</v>
      </c>
      <c r="J154" s="78">
        <f t="shared" si="6"/>
        <v>1</v>
      </c>
      <c r="K154" s="529">
        <v>0</v>
      </c>
      <c r="L154" s="540">
        <v>1</v>
      </c>
      <c r="M154" s="540">
        <v>1</v>
      </c>
      <c r="N154" s="540">
        <v>1</v>
      </c>
      <c r="O154" s="190">
        <f t="shared" si="7"/>
        <v>1</v>
      </c>
      <c r="P154" s="514"/>
      <c r="Q154" s="515"/>
      <c r="R154" s="391"/>
      <c r="S154" s="348"/>
      <c r="T154" s="362"/>
    </row>
    <row r="155" spans="1:20" s="293" customFormat="1" ht="12.75" outlineLevel="1">
      <c r="A155" s="517" t="s">
        <v>311</v>
      </c>
      <c r="B155" s="532" t="s">
        <v>8</v>
      </c>
      <c r="C155" s="533" t="s">
        <v>168</v>
      </c>
      <c r="D155" s="535" t="s">
        <v>431</v>
      </c>
      <c r="E155" s="234" t="s">
        <v>35</v>
      </c>
      <c r="F155" s="536">
        <v>1</v>
      </c>
      <c r="G155" s="536">
        <v>1</v>
      </c>
      <c r="H155" s="537">
        <v>2586</v>
      </c>
      <c r="I155" s="537">
        <v>2586</v>
      </c>
      <c r="J155" s="78">
        <f t="shared" si="6"/>
        <v>1</v>
      </c>
      <c r="K155" s="529">
        <v>0</v>
      </c>
      <c r="L155" s="540">
        <v>1</v>
      </c>
      <c r="M155" s="540">
        <v>1</v>
      </c>
      <c r="N155" s="540">
        <v>1</v>
      </c>
      <c r="O155" s="190">
        <f t="shared" si="7"/>
        <v>1</v>
      </c>
      <c r="P155" s="514"/>
      <c r="Q155" s="515"/>
      <c r="R155" s="391"/>
      <c r="S155" s="348"/>
      <c r="T155" s="362"/>
    </row>
    <row r="156" spans="1:20" s="293" customFormat="1" ht="12.75" outlineLevel="1">
      <c r="A156" s="517" t="s">
        <v>311</v>
      </c>
      <c r="B156" s="532" t="s">
        <v>8</v>
      </c>
      <c r="C156" s="533" t="s">
        <v>168</v>
      </c>
      <c r="D156" s="535" t="s">
        <v>432</v>
      </c>
      <c r="E156" s="234" t="s">
        <v>35</v>
      </c>
      <c r="F156" s="536">
        <v>1</v>
      </c>
      <c r="G156" s="536">
        <v>1</v>
      </c>
      <c r="H156" s="537">
        <v>2586</v>
      </c>
      <c r="I156" s="537">
        <v>2586</v>
      </c>
      <c r="J156" s="78">
        <f>IF(H156&gt;0,I156/H156,0)</f>
        <v>1</v>
      </c>
      <c r="K156" s="529">
        <v>0</v>
      </c>
      <c r="L156" s="540">
        <v>1</v>
      </c>
      <c r="M156" s="540">
        <v>1</v>
      </c>
      <c r="N156" s="540">
        <v>1</v>
      </c>
      <c r="O156" s="190">
        <f>IF(AND(M156=1,N156=1),1,0)</f>
        <v>1</v>
      </c>
      <c r="P156" s="514"/>
      <c r="Q156" s="515"/>
      <c r="R156" s="391"/>
      <c r="S156" s="348"/>
      <c r="T156" s="362"/>
    </row>
    <row r="157" spans="1:20" s="293" customFormat="1" ht="12.75" outlineLevel="1">
      <c r="A157" s="517" t="s">
        <v>311</v>
      </c>
      <c r="B157" s="532" t="s">
        <v>8</v>
      </c>
      <c r="C157" s="533" t="s">
        <v>168</v>
      </c>
      <c r="D157" s="535" t="s">
        <v>433</v>
      </c>
      <c r="E157" s="234" t="s">
        <v>35</v>
      </c>
      <c r="F157" s="536">
        <v>1</v>
      </c>
      <c r="G157" s="536">
        <v>1</v>
      </c>
      <c r="H157" s="537">
        <v>2586</v>
      </c>
      <c r="I157" s="537">
        <v>2586</v>
      </c>
      <c r="J157" s="78">
        <f>IF(H157&gt;0,I157/H157,0)</f>
        <v>1</v>
      </c>
      <c r="K157" s="529">
        <v>0</v>
      </c>
      <c r="L157" s="540">
        <v>1</v>
      </c>
      <c r="M157" s="540">
        <v>1</v>
      </c>
      <c r="N157" s="540">
        <v>1</v>
      </c>
      <c r="O157" s="190">
        <f>IF(AND(M157=1,N157=1),1,0)</f>
        <v>1</v>
      </c>
      <c r="P157" s="514"/>
      <c r="Q157" s="515"/>
      <c r="R157" s="391"/>
      <c r="S157" s="348"/>
      <c r="T157" s="362"/>
    </row>
    <row r="158" spans="1:20" s="293" customFormat="1" ht="12.75" outlineLevel="1">
      <c r="A158" s="517" t="s">
        <v>311</v>
      </c>
      <c r="B158" s="532" t="s">
        <v>8</v>
      </c>
      <c r="C158" s="533" t="s">
        <v>168</v>
      </c>
      <c r="D158" s="535" t="s">
        <v>434</v>
      </c>
      <c r="E158" s="234" t="s">
        <v>35</v>
      </c>
      <c r="F158" s="536">
        <v>1</v>
      </c>
      <c r="G158" s="536">
        <v>1</v>
      </c>
      <c r="H158" s="537">
        <v>2586</v>
      </c>
      <c r="I158" s="537">
        <v>2586</v>
      </c>
      <c r="J158" s="78">
        <f>IF(H158&gt;0,I158/H158,0)</f>
        <v>1</v>
      </c>
      <c r="K158" s="529">
        <v>0</v>
      </c>
      <c r="L158" s="540">
        <v>1</v>
      </c>
      <c r="M158" s="540">
        <v>1</v>
      </c>
      <c r="N158" s="540">
        <v>1</v>
      </c>
      <c r="O158" s="190">
        <f>IF(AND(M158=1,N158=1),1,0)</f>
        <v>1</v>
      </c>
      <c r="P158" s="514"/>
      <c r="Q158" s="515"/>
      <c r="R158" s="391"/>
      <c r="S158" s="348"/>
      <c r="T158" s="362"/>
    </row>
    <row r="159" spans="1:20" s="293" customFormat="1" ht="12.75" outlineLevel="1">
      <c r="A159" s="517" t="s">
        <v>435</v>
      </c>
      <c r="B159" s="532" t="s">
        <v>8</v>
      </c>
      <c r="C159" s="533" t="s">
        <v>169</v>
      </c>
      <c r="D159" s="535" t="s">
        <v>436</v>
      </c>
      <c r="E159" s="234" t="s">
        <v>35</v>
      </c>
      <c r="F159" s="536">
        <v>1</v>
      </c>
      <c r="G159" s="536">
        <v>1</v>
      </c>
      <c r="H159" s="537">
        <v>2586</v>
      </c>
      <c r="I159" s="537">
        <v>2586</v>
      </c>
      <c r="J159" s="78">
        <f t="shared" si="6"/>
        <v>1</v>
      </c>
      <c r="K159" s="529">
        <v>0</v>
      </c>
      <c r="L159" s="540">
        <v>1</v>
      </c>
      <c r="M159" s="540">
        <v>1</v>
      </c>
      <c r="N159" s="540">
        <v>1</v>
      </c>
      <c r="O159" s="190">
        <f t="shared" si="7"/>
        <v>1</v>
      </c>
      <c r="P159" s="516"/>
      <c r="Q159" s="511"/>
      <c r="R159" s="391"/>
      <c r="S159" s="348"/>
      <c r="T159" s="362"/>
    </row>
    <row r="160" spans="1:20" s="293" customFormat="1" ht="12.75" outlineLevel="1">
      <c r="A160" s="517" t="s">
        <v>435</v>
      </c>
      <c r="B160" s="532" t="s">
        <v>8</v>
      </c>
      <c r="C160" s="533" t="s">
        <v>169</v>
      </c>
      <c r="D160" s="535" t="s">
        <v>437</v>
      </c>
      <c r="E160" s="234" t="s">
        <v>35</v>
      </c>
      <c r="F160" s="536">
        <v>1</v>
      </c>
      <c r="G160" s="536">
        <v>1</v>
      </c>
      <c r="H160" s="537">
        <v>2586</v>
      </c>
      <c r="I160" s="537">
        <v>2586</v>
      </c>
      <c r="J160" s="78">
        <f>IF(H160&gt;0,I160/H160,0)</f>
        <v>1</v>
      </c>
      <c r="K160" s="529">
        <v>0</v>
      </c>
      <c r="L160" s="540">
        <v>1</v>
      </c>
      <c r="M160" s="540">
        <v>1</v>
      </c>
      <c r="N160" s="540">
        <v>1</v>
      </c>
      <c r="O160" s="190">
        <f>IF(AND(M160=1,N160=1),1,0)</f>
        <v>1</v>
      </c>
      <c r="P160" s="516"/>
      <c r="Q160" s="511"/>
      <c r="R160" s="391"/>
      <c r="S160" s="348"/>
      <c r="T160" s="362"/>
    </row>
    <row r="161" spans="1:20" s="293" customFormat="1" ht="12.75" outlineLevel="1">
      <c r="A161" s="517" t="s">
        <v>435</v>
      </c>
      <c r="B161" s="532" t="s">
        <v>8</v>
      </c>
      <c r="C161" s="533" t="s">
        <v>169</v>
      </c>
      <c r="D161" s="535" t="s">
        <v>438</v>
      </c>
      <c r="E161" s="234" t="s">
        <v>35</v>
      </c>
      <c r="F161" s="536">
        <v>1</v>
      </c>
      <c r="G161" s="536">
        <v>1</v>
      </c>
      <c r="H161" s="537">
        <v>2586</v>
      </c>
      <c r="I161" s="537">
        <v>2586</v>
      </c>
      <c r="J161" s="78">
        <f>IF(H161&gt;0,I161/H161,0)</f>
        <v>1</v>
      </c>
      <c r="K161" s="529">
        <v>0</v>
      </c>
      <c r="L161" s="540">
        <v>1</v>
      </c>
      <c r="M161" s="540">
        <v>1</v>
      </c>
      <c r="N161" s="540">
        <v>1</v>
      </c>
      <c r="O161" s="190">
        <f>IF(AND(M161=1,N161=1),1,0)</f>
        <v>1</v>
      </c>
      <c r="P161" s="516"/>
      <c r="Q161" s="511"/>
      <c r="R161" s="391"/>
      <c r="S161" s="348"/>
      <c r="T161" s="362"/>
    </row>
    <row r="162" spans="1:20" s="293" customFormat="1" ht="12.75" outlineLevel="1">
      <c r="A162" s="517" t="s">
        <v>435</v>
      </c>
      <c r="B162" s="532" t="s">
        <v>8</v>
      </c>
      <c r="C162" s="533" t="s">
        <v>169</v>
      </c>
      <c r="D162" s="535" t="s">
        <v>439</v>
      </c>
      <c r="E162" s="234" t="s">
        <v>35</v>
      </c>
      <c r="F162" s="536">
        <v>1</v>
      </c>
      <c r="G162" s="536">
        <v>1</v>
      </c>
      <c r="H162" s="537">
        <v>2586</v>
      </c>
      <c r="I162" s="537">
        <v>2586</v>
      </c>
      <c r="J162" s="78">
        <f>IF(H162&gt;0,I162/H162,0)</f>
        <v>1</v>
      </c>
      <c r="K162" s="529">
        <v>0</v>
      </c>
      <c r="L162" s="540">
        <v>1</v>
      </c>
      <c r="M162" s="541">
        <v>1</v>
      </c>
      <c r="N162" s="541">
        <v>1</v>
      </c>
      <c r="O162" s="190">
        <f>IF(AND(M162=1,N162=1),1,0)</f>
        <v>1</v>
      </c>
      <c r="P162" s="516"/>
      <c r="Q162" s="511"/>
      <c r="R162" s="391"/>
      <c r="S162" s="348"/>
      <c r="T162" s="362"/>
    </row>
    <row r="163" spans="1:20" s="293" customFormat="1" ht="12.75" outlineLevel="1">
      <c r="A163" s="517" t="s">
        <v>435</v>
      </c>
      <c r="B163" s="532" t="s">
        <v>8</v>
      </c>
      <c r="C163" s="533" t="s">
        <v>169</v>
      </c>
      <c r="D163" s="535" t="s">
        <v>440</v>
      </c>
      <c r="E163" s="234" t="s">
        <v>35</v>
      </c>
      <c r="F163" s="536">
        <v>1</v>
      </c>
      <c r="G163" s="536">
        <v>1</v>
      </c>
      <c r="H163" s="537">
        <v>2586</v>
      </c>
      <c r="I163" s="537">
        <v>2586</v>
      </c>
      <c r="J163" s="78">
        <f>IF(H163&gt;0,I163/H163,0)</f>
        <v>1</v>
      </c>
      <c r="K163" s="529">
        <v>0</v>
      </c>
      <c r="L163" s="540">
        <v>1</v>
      </c>
      <c r="M163" s="541">
        <v>1</v>
      </c>
      <c r="N163" s="541">
        <v>1</v>
      </c>
      <c r="O163" s="190">
        <f>IF(AND(M163=1,N163=1),1,0)</f>
        <v>1</v>
      </c>
      <c r="P163" s="516"/>
      <c r="Q163" s="511"/>
      <c r="R163" s="391"/>
      <c r="S163" s="348"/>
      <c r="T163" s="362"/>
    </row>
    <row r="164" spans="1:20" s="293" customFormat="1" ht="12.75" outlineLevel="1">
      <c r="A164" s="517" t="s">
        <v>435</v>
      </c>
      <c r="B164" s="532" t="s">
        <v>8</v>
      </c>
      <c r="C164" s="533" t="s">
        <v>169</v>
      </c>
      <c r="D164" s="535" t="s">
        <v>441</v>
      </c>
      <c r="E164" s="234" t="s">
        <v>35</v>
      </c>
      <c r="F164" s="536">
        <v>1</v>
      </c>
      <c r="G164" s="536">
        <v>1</v>
      </c>
      <c r="H164" s="537">
        <v>2586</v>
      </c>
      <c r="I164" s="537">
        <v>2586</v>
      </c>
      <c r="J164" s="78">
        <f>IF(H164&gt;0,I164/H164,0)</f>
        <v>1</v>
      </c>
      <c r="K164" s="529">
        <v>0</v>
      </c>
      <c r="L164" s="540">
        <v>1</v>
      </c>
      <c r="M164" s="541">
        <v>1</v>
      </c>
      <c r="N164" s="541">
        <v>1</v>
      </c>
      <c r="O164" s="190">
        <f>IF(AND(M164=1,N164=1),1,0)</f>
        <v>1</v>
      </c>
      <c r="P164" s="516"/>
      <c r="Q164" s="511"/>
      <c r="R164" s="391"/>
      <c r="S164" s="348"/>
      <c r="T164" s="362"/>
    </row>
    <row r="165" spans="1:20" s="288" customFormat="1" ht="5.25" customHeight="1" outlineLevel="1">
      <c r="A165" s="313"/>
      <c r="B165" s="4"/>
      <c r="C165" s="4"/>
      <c r="D165" s="121"/>
      <c r="E165" s="238"/>
      <c r="F165" s="454"/>
      <c r="G165" s="454"/>
      <c r="H165" s="455"/>
      <c r="I165" s="455"/>
      <c r="J165" s="113"/>
      <c r="K165" s="113"/>
      <c r="L165" s="471"/>
      <c r="M165" s="472"/>
      <c r="N165" s="473"/>
      <c r="O165" s="79"/>
      <c r="P165" s="454"/>
      <c r="Q165" s="489"/>
      <c r="R165" s="391"/>
      <c r="S165" s="342"/>
      <c r="T165" s="355"/>
    </row>
    <row r="166" spans="1:20" s="286" customFormat="1" ht="12" hidden="1" outlineLevel="2">
      <c r="A166" s="311"/>
      <c r="B166" s="30" t="s">
        <v>54</v>
      </c>
      <c r="C166" s="28"/>
      <c r="D166" s="120"/>
      <c r="E166" s="244" t="s">
        <v>155</v>
      </c>
      <c r="F166" s="456" t="s">
        <v>78</v>
      </c>
      <c r="G166" s="456" t="s">
        <v>79</v>
      </c>
      <c r="H166" s="457" t="s">
        <v>35</v>
      </c>
      <c r="I166" s="490"/>
      <c r="J166" s="77" t="s">
        <v>75</v>
      </c>
      <c r="K166" s="77" t="s">
        <v>74</v>
      </c>
      <c r="L166" s="475"/>
      <c r="M166" s="457"/>
      <c r="N166" s="476"/>
      <c r="O166" s="107"/>
      <c r="P166" s="456"/>
      <c r="Q166" s="490"/>
      <c r="R166" s="392"/>
      <c r="S166" s="340"/>
      <c r="T166" s="353"/>
    </row>
    <row r="167" spans="1:20" s="289" customFormat="1" ht="12" hidden="1" outlineLevel="2">
      <c r="A167" s="317"/>
      <c r="B167" s="41"/>
      <c r="C167" s="14"/>
      <c r="D167" s="25"/>
      <c r="E167" s="240" t="s">
        <v>156</v>
      </c>
      <c r="F167" s="458">
        <f>IF(F169&gt;0,F168/F169,0)</f>
        <v>1</v>
      </c>
      <c r="G167" s="458">
        <f>IF(G169&gt;0,G168/G169,0)</f>
        <v>1</v>
      </c>
      <c r="H167" s="459"/>
      <c r="I167" s="478"/>
      <c r="J167" s="70">
        <f>IF(J169&gt;0,J168/J169,0)</f>
        <v>1</v>
      </c>
      <c r="K167" s="70">
        <f>IF(K169&gt;0,K168/K169,0)</f>
        <v>0</v>
      </c>
      <c r="L167" s="477"/>
      <c r="M167" s="459"/>
      <c r="N167" s="478"/>
      <c r="O167" s="101"/>
      <c r="P167" s="491"/>
      <c r="Q167" s="492"/>
      <c r="R167" s="358"/>
      <c r="S167" s="344"/>
      <c r="T167" s="358"/>
    </row>
    <row r="168" spans="1:20" s="289" customFormat="1" ht="12" hidden="1" outlineLevel="2">
      <c r="A168" s="317"/>
      <c r="B168" s="41"/>
      <c r="C168" s="14"/>
      <c r="D168" s="25"/>
      <c r="E168" s="240" t="s">
        <v>178</v>
      </c>
      <c r="F168" s="460">
        <f>F171</f>
        <v>85</v>
      </c>
      <c r="G168" s="460">
        <f>G171</f>
        <v>85</v>
      </c>
      <c r="H168" s="459"/>
      <c r="I168" s="478"/>
      <c r="J168" s="263">
        <f>I171</f>
        <v>219810</v>
      </c>
      <c r="K168" s="263">
        <f>K171</f>
        <v>0</v>
      </c>
      <c r="L168" s="477"/>
      <c r="M168" s="459"/>
      <c r="N168" s="478"/>
      <c r="O168" s="101"/>
      <c r="P168" s="491"/>
      <c r="Q168" s="492"/>
      <c r="R168" s="358"/>
      <c r="S168" s="344"/>
      <c r="T168" s="358"/>
    </row>
    <row r="169" spans="1:20" s="289" customFormat="1" ht="12" hidden="1" outlineLevel="2">
      <c r="A169" s="317"/>
      <c r="B169" s="41"/>
      <c r="C169" s="14"/>
      <c r="D169" s="25"/>
      <c r="E169" s="240" t="s">
        <v>179</v>
      </c>
      <c r="F169" s="460">
        <f>$D171</f>
        <v>85</v>
      </c>
      <c r="G169" s="460">
        <f>$D171</f>
        <v>85</v>
      </c>
      <c r="H169" s="459"/>
      <c r="I169" s="478"/>
      <c r="J169" s="263">
        <f>H171</f>
        <v>219810</v>
      </c>
      <c r="K169" s="263">
        <f>$D171</f>
        <v>85</v>
      </c>
      <c r="L169" s="477"/>
      <c r="M169" s="459"/>
      <c r="N169" s="478"/>
      <c r="O169" s="101"/>
      <c r="P169" s="491"/>
      <c r="Q169" s="492"/>
      <c r="R169" s="358"/>
      <c r="S169" s="344"/>
      <c r="T169" s="358"/>
    </row>
    <row r="170" spans="1:20" s="293" customFormat="1" ht="12" hidden="1" outlineLevel="3">
      <c r="A170" s="322"/>
      <c r="B170" s="32"/>
      <c r="C170" s="32"/>
      <c r="D170" s="122" t="s">
        <v>128</v>
      </c>
      <c r="E170" s="245" t="s">
        <v>152</v>
      </c>
      <c r="F170" s="467" t="s">
        <v>77</v>
      </c>
      <c r="G170" s="467" t="s">
        <v>80</v>
      </c>
      <c r="H170" s="462" t="s">
        <v>144</v>
      </c>
      <c r="I170" s="496" t="s">
        <v>145</v>
      </c>
      <c r="J170" s="203"/>
      <c r="K170" s="203" t="s">
        <v>76</v>
      </c>
      <c r="L170" s="479" t="s">
        <v>192</v>
      </c>
      <c r="M170" s="480" t="s">
        <v>191</v>
      </c>
      <c r="N170" s="481" t="s">
        <v>190</v>
      </c>
      <c r="O170" s="102" t="s">
        <v>189</v>
      </c>
      <c r="P170" s="487"/>
      <c r="Q170" s="496"/>
      <c r="R170" s="398"/>
      <c r="S170" s="348"/>
      <c r="T170" s="362"/>
    </row>
    <row r="171" spans="1:20" s="288" customFormat="1" ht="12" hidden="1" outlineLevel="3">
      <c r="A171" s="319"/>
      <c r="B171" s="42"/>
      <c r="C171" s="7"/>
      <c r="D171" s="16">
        <f>COUNTA(D172:D270)</f>
        <v>85</v>
      </c>
      <c r="E171" s="245" t="s">
        <v>153</v>
      </c>
      <c r="F171" s="463">
        <f>SUM(F172:F270)</f>
        <v>85</v>
      </c>
      <c r="G171" s="463">
        <f>SUM(G172:G270)</f>
        <v>85</v>
      </c>
      <c r="H171" s="464">
        <f>SUM(H172:H270)</f>
        <v>219810</v>
      </c>
      <c r="I171" s="502">
        <f>SUM(I172:I270)</f>
        <v>219810</v>
      </c>
      <c r="J171" s="75"/>
      <c r="K171" s="75">
        <f>SUM(K172:K270)</f>
        <v>0</v>
      </c>
      <c r="L171" s="482">
        <f>SUM(L172:L270)</f>
        <v>72</v>
      </c>
      <c r="M171" s="464">
        <f>SUM(M172:M270)</f>
        <v>72</v>
      </c>
      <c r="N171" s="483">
        <f>SUM(N172:N270)</f>
        <v>72</v>
      </c>
      <c r="O171" s="8">
        <f>SUM(O172:O270)</f>
        <v>72</v>
      </c>
      <c r="P171" s="463"/>
      <c r="Q171" s="494"/>
      <c r="R171" s="395"/>
      <c r="S171" s="342"/>
      <c r="T171" s="355"/>
    </row>
    <row r="172" spans="1:20" s="291" customFormat="1" ht="6.75" customHeight="1" hidden="1" outlineLevel="2" collapsed="1">
      <c r="A172" s="323"/>
      <c r="B172" s="45"/>
      <c r="C172" s="45"/>
      <c r="D172" s="119"/>
      <c r="E172" s="235"/>
      <c r="F172" s="465"/>
      <c r="G172" s="465"/>
      <c r="H172" s="466"/>
      <c r="I172" s="466"/>
      <c r="J172" s="110"/>
      <c r="K172" s="110"/>
      <c r="L172" s="484"/>
      <c r="M172" s="485"/>
      <c r="N172" s="486"/>
      <c r="O172" s="68"/>
      <c r="P172" s="465"/>
      <c r="Q172" s="495"/>
      <c r="R172" s="400"/>
      <c r="S172" s="346"/>
      <c r="T172" s="360"/>
    </row>
    <row r="173" spans="1:20" s="295" customFormat="1" ht="12.75" outlineLevel="1" collapsed="1">
      <c r="A173" s="517" t="s">
        <v>311</v>
      </c>
      <c r="B173" s="532" t="s">
        <v>9</v>
      </c>
      <c r="C173" s="533" t="s">
        <v>10</v>
      </c>
      <c r="D173" s="535" t="s">
        <v>442</v>
      </c>
      <c r="E173" s="234" t="s">
        <v>35</v>
      </c>
      <c r="F173" s="536">
        <v>1</v>
      </c>
      <c r="G173" s="536">
        <v>1</v>
      </c>
      <c r="H173" s="537">
        <v>2586</v>
      </c>
      <c r="I173" s="537">
        <v>2586</v>
      </c>
      <c r="J173" s="78">
        <f aca="true" t="shared" si="8" ref="J173:J205">IF(H173&gt;0,I173/H173,0)</f>
        <v>1</v>
      </c>
      <c r="K173" s="529">
        <v>0</v>
      </c>
      <c r="L173" s="540">
        <v>1</v>
      </c>
      <c r="M173" s="540">
        <v>1</v>
      </c>
      <c r="N173" s="540">
        <v>1</v>
      </c>
      <c r="O173" s="190">
        <f>IF(AND(M173=1,N173=1),1,0)</f>
        <v>1</v>
      </c>
      <c r="P173" s="512"/>
      <c r="Q173" s="513"/>
      <c r="R173" s="399"/>
      <c r="S173" s="350"/>
      <c r="T173" s="364"/>
    </row>
    <row r="174" spans="1:20" s="293" customFormat="1" ht="12.75" outlineLevel="1">
      <c r="A174" s="517" t="s">
        <v>311</v>
      </c>
      <c r="B174" s="532" t="s">
        <v>9</v>
      </c>
      <c r="C174" s="533" t="s">
        <v>10</v>
      </c>
      <c r="D174" s="535" t="s">
        <v>443</v>
      </c>
      <c r="E174" s="234" t="s">
        <v>35</v>
      </c>
      <c r="F174" s="536">
        <v>1</v>
      </c>
      <c r="G174" s="536">
        <v>1</v>
      </c>
      <c r="H174" s="537">
        <v>2586</v>
      </c>
      <c r="I174" s="537">
        <v>2586</v>
      </c>
      <c r="J174" s="78">
        <f t="shared" si="8"/>
        <v>1</v>
      </c>
      <c r="K174" s="529">
        <v>0</v>
      </c>
      <c r="L174" s="540">
        <v>1</v>
      </c>
      <c r="M174" s="540">
        <v>1</v>
      </c>
      <c r="N174" s="540">
        <v>1</v>
      </c>
      <c r="O174" s="190">
        <f aca="true" t="shared" si="9" ref="O174:O179">IF(AND(M174=1,N174=1),1,0)</f>
        <v>1</v>
      </c>
      <c r="P174" s="514"/>
      <c r="Q174" s="515"/>
      <c r="R174" s="391"/>
      <c r="S174" s="348"/>
      <c r="T174" s="362"/>
    </row>
    <row r="175" spans="1:20" s="293" customFormat="1" ht="12.75" outlineLevel="1">
      <c r="A175" s="517" t="s">
        <v>311</v>
      </c>
      <c r="B175" s="532" t="s">
        <v>9</v>
      </c>
      <c r="C175" s="533" t="s">
        <v>10</v>
      </c>
      <c r="D175" s="535" t="s">
        <v>444</v>
      </c>
      <c r="E175" s="234" t="s">
        <v>35</v>
      </c>
      <c r="F175" s="536">
        <v>1</v>
      </c>
      <c r="G175" s="536">
        <v>1</v>
      </c>
      <c r="H175" s="537">
        <v>2586</v>
      </c>
      <c r="I175" s="537">
        <v>2586</v>
      </c>
      <c r="J175" s="78">
        <f t="shared" si="8"/>
        <v>1</v>
      </c>
      <c r="K175" s="529">
        <v>0</v>
      </c>
      <c r="L175" s="540">
        <v>1</v>
      </c>
      <c r="M175" s="540">
        <v>1</v>
      </c>
      <c r="N175" s="540">
        <v>1</v>
      </c>
      <c r="O175" s="190">
        <f t="shared" si="9"/>
        <v>1</v>
      </c>
      <c r="P175" s="514"/>
      <c r="Q175" s="515"/>
      <c r="R175" s="391"/>
      <c r="S175" s="348"/>
      <c r="T175" s="362"/>
    </row>
    <row r="176" spans="1:20" s="293" customFormat="1" ht="12.75" outlineLevel="1">
      <c r="A176" s="517" t="s">
        <v>311</v>
      </c>
      <c r="B176" s="532" t="s">
        <v>9</v>
      </c>
      <c r="C176" s="533" t="s">
        <v>10</v>
      </c>
      <c r="D176" s="535" t="s">
        <v>445</v>
      </c>
      <c r="E176" s="234" t="s">
        <v>35</v>
      </c>
      <c r="F176" s="536">
        <v>1</v>
      </c>
      <c r="G176" s="536">
        <v>1</v>
      </c>
      <c r="H176" s="537">
        <v>2586</v>
      </c>
      <c r="I176" s="537">
        <v>2586</v>
      </c>
      <c r="J176" s="78">
        <f t="shared" si="8"/>
        <v>1</v>
      </c>
      <c r="K176" s="529">
        <v>0</v>
      </c>
      <c r="L176" s="540">
        <v>1</v>
      </c>
      <c r="M176" s="540">
        <v>1</v>
      </c>
      <c r="N176" s="540">
        <v>1</v>
      </c>
      <c r="O176" s="190">
        <f t="shared" si="9"/>
        <v>1</v>
      </c>
      <c r="P176" s="514"/>
      <c r="Q176" s="515"/>
      <c r="R176" s="391"/>
      <c r="S176" s="348"/>
      <c r="T176" s="362"/>
    </row>
    <row r="177" spans="1:20" s="293" customFormat="1" ht="12.75" outlineLevel="1">
      <c r="A177" s="517" t="s">
        <v>311</v>
      </c>
      <c r="B177" s="532" t="s">
        <v>9</v>
      </c>
      <c r="C177" s="533" t="s">
        <v>10</v>
      </c>
      <c r="D177" s="535" t="s">
        <v>446</v>
      </c>
      <c r="E177" s="234" t="s">
        <v>35</v>
      </c>
      <c r="F177" s="536">
        <v>1</v>
      </c>
      <c r="G177" s="536">
        <v>1</v>
      </c>
      <c r="H177" s="537">
        <v>2586</v>
      </c>
      <c r="I177" s="537">
        <v>2586</v>
      </c>
      <c r="J177" s="78">
        <f t="shared" si="8"/>
        <v>1</v>
      </c>
      <c r="K177" s="529">
        <v>0</v>
      </c>
      <c r="L177" s="540">
        <v>1</v>
      </c>
      <c r="M177" s="540">
        <v>1</v>
      </c>
      <c r="N177" s="540">
        <v>1</v>
      </c>
      <c r="O177" s="190">
        <f t="shared" si="9"/>
        <v>1</v>
      </c>
      <c r="P177" s="514"/>
      <c r="Q177" s="515"/>
      <c r="R177" s="391"/>
      <c r="S177" s="348"/>
      <c r="T177" s="362"/>
    </row>
    <row r="178" spans="1:20" s="293" customFormat="1" ht="12.75" outlineLevel="1">
      <c r="A178" s="517" t="s">
        <v>311</v>
      </c>
      <c r="B178" s="532" t="s">
        <v>9</v>
      </c>
      <c r="C178" s="533" t="s">
        <v>10</v>
      </c>
      <c r="D178" s="535" t="s">
        <v>447</v>
      </c>
      <c r="E178" s="234" t="s">
        <v>35</v>
      </c>
      <c r="F178" s="536">
        <v>1</v>
      </c>
      <c r="G178" s="536">
        <v>1</v>
      </c>
      <c r="H178" s="537">
        <v>2586</v>
      </c>
      <c r="I178" s="537">
        <v>2586</v>
      </c>
      <c r="J178" s="78">
        <f t="shared" si="8"/>
        <v>1</v>
      </c>
      <c r="K178" s="529">
        <v>0</v>
      </c>
      <c r="L178" s="540">
        <v>1</v>
      </c>
      <c r="M178" s="540">
        <v>1</v>
      </c>
      <c r="N178" s="540">
        <v>1</v>
      </c>
      <c r="O178" s="190">
        <f t="shared" si="9"/>
        <v>1</v>
      </c>
      <c r="P178" s="514"/>
      <c r="Q178" s="515"/>
      <c r="R178" s="391"/>
      <c r="S178" s="348"/>
      <c r="T178" s="362"/>
    </row>
    <row r="179" spans="1:20" s="293" customFormat="1" ht="12.75" outlineLevel="1">
      <c r="A179" s="517" t="s">
        <v>311</v>
      </c>
      <c r="B179" s="532" t="s">
        <v>9</v>
      </c>
      <c r="C179" s="533" t="s">
        <v>10</v>
      </c>
      <c r="D179" s="535" t="s">
        <v>448</v>
      </c>
      <c r="E179" s="234" t="s">
        <v>35</v>
      </c>
      <c r="F179" s="536">
        <v>1</v>
      </c>
      <c r="G179" s="536">
        <v>1</v>
      </c>
      <c r="H179" s="537">
        <v>2586</v>
      </c>
      <c r="I179" s="537">
        <v>2586</v>
      </c>
      <c r="J179" s="78">
        <f t="shared" si="8"/>
        <v>1</v>
      </c>
      <c r="K179" s="529">
        <v>0</v>
      </c>
      <c r="L179" s="540">
        <v>1</v>
      </c>
      <c r="M179" s="540">
        <v>1</v>
      </c>
      <c r="N179" s="540">
        <v>1</v>
      </c>
      <c r="O179" s="190">
        <f t="shared" si="9"/>
        <v>1</v>
      </c>
      <c r="P179" s="514"/>
      <c r="Q179" s="515"/>
      <c r="R179" s="391"/>
      <c r="S179" s="348"/>
      <c r="T179" s="362"/>
    </row>
    <row r="180" spans="1:20" s="293" customFormat="1" ht="12.75" outlineLevel="1">
      <c r="A180" s="517" t="s">
        <v>311</v>
      </c>
      <c r="B180" s="532" t="s">
        <v>9</v>
      </c>
      <c r="C180" s="533" t="s">
        <v>10</v>
      </c>
      <c r="D180" s="535" t="s">
        <v>449</v>
      </c>
      <c r="E180" s="234" t="s">
        <v>35</v>
      </c>
      <c r="F180" s="536">
        <v>1</v>
      </c>
      <c r="G180" s="536">
        <v>1</v>
      </c>
      <c r="H180" s="537">
        <v>2586</v>
      </c>
      <c r="I180" s="537">
        <v>2586</v>
      </c>
      <c r="J180" s="78">
        <f t="shared" si="8"/>
        <v>1</v>
      </c>
      <c r="K180" s="529">
        <v>0</v>
      </c>
      <c r="L180" s="540">
        <v>1</v>
      </c>
      <c r="M180" s="540">
        <v>1</v>
      </c>
      <c r="N180" s="540">
        <v>1</v>
      </c>
      <c r="O180" s="190">
        <f aca="true" t="shared" si="10" ref="O180:O189">IF(AND(M180=1,N180=1),1,0)</f>
        <v>1</v>
      </c>
      <c r="P180" s="514"/>
      <c r="Q180" s="515"/>
      <c r="R180" s="391"/>
      <c r="S180" s="348"/>
      <c r="T180" s="362"/>
    </row>
    <row r="181" spans="1:20" s="293" customFormat="1" ht="12.75" outlineLevel="1">
      <c r="A181" s="517" t="s">
        <v>311</v>
      </c>
      <c r="B181" s="532" t="s">
        <v>9</v>
      </c>
      <c r="C181" s="533" t="s">
        <v>10</v>
      </c>
      <c r="D181" s="535" t="s">
        <v>450</v>
      </c>
      <c r="E181" s="234" t="s">
        <v>35</v>
      </c>
      <c r="F181" s="536">
        <v>1</v>
      </c>
      <c r="G181" s="536">
        <v>1</v>
      </c>
      <c r="H181" s="537">
        <v>2586</v>
      </c>
      <c r="I181" s="537">
        <v>2586</v>
      </c>
      <c r="J181" s="78">
        <f t="shared" si="8"/>
        <v>1</v>
      </c>
      <c r="K181" s="529">
        <v>0</v>
      </c>
      <c r="L181" s="540">
        <v>1</v>
      </c>
      <c r="M181" s="540">
        <v>1</v>
      </c>
      <c r="N181" s="540">
        <v>1</v>
      </c>
      <c r="O181" s="190">
        <f t="shared" si="10"/>
        <v>1</v>
      </c>
      <c r="P181" s="514"/>
      <c r="Q181" s="515"/>
      <c r="R181" s="391"/>
      <c r="S181" s="348"/>
      <c r="T181" s="362"/>
    </row>
    <row r="182" spans="1:20" s="293" customFormat="1" ht="12.75" outlineLevel="1">
      <c r="A182" s="517" t="s">
        <v>311</v>
      </c>
      <c r="B182" s="532" t="s">
        <v>9</v>
      </c>
      <c r="C182" s="533" t="s">
        <v>10</v>
      </c>
      <c r="D182" s="535" t="s">
        <v>451</v>
      </c>
      <c r="E182" s="234" t="s">
        <v>35</v>
      </c>
      <c r="F182" s="536">
        <v>1</v>
      </c>
      <c r="G182" s="536">
        <v>1</v>
      </c>
      <c r="H182" s="537">
        <v>2586</v>
      </c>
      <c r="I182" s="537">
        <v>2586</v>
      </c>
      <c r="J182" s="78">
        <f t="shared" si="8"/>
        <v>1</v>
      </c>
      <c r="K182" s="529">
        <v>0</v>
      </c>
      <c r="L182" s="540">
        <v>1</v>
      </c>
      <c r="M182" s="540">
        <v>1</v>
      </c>
      <c r="N182" s="540">
        <v>1</v>
      </c>
      <c r="O182" s="190">
        <f t="shared" si="10"/>
        <v>1</v>
      </c>
      <c r="P182" s="514"/>
      <c r="Q182" s="515"/>
      <c r="R182" s="391"/>
      <c r="S182" s="348"/>
      <c r="T182" s="362"/>
    </row>
    <row r="183" spans="1:20" s="293" customFormat="1" ht="12.75" outlineLevel="1">
      <c r="A183" s="517" t="s">
        <v>311</v>
      </c>
      <c r="B183" s="532" t="s">
        <v>9</v>
      </c>
      <c r="C183" s="533" t="s">
        <v>10</v>
      </c>
      <c r="D183" s="535" t="s">
        <v>452</v>
      </c>
      <c r="E183" s="234" t="s">
        <v>35</v>
      </c>
      <c r="F183" s="536">
        <v>1</v>
      </c>
      <c r="G183" s="536">
        <v>1</v>
      </c>
      <c r="H183" s="537">
        <v>2586</v>
      </c>
      <c r="I183" s="537">
        <v>2586</v>
      </c>
      <c r="J183" s="78">
        <f t="shared" si="8"/>
        <v>1</v>
      </c>
      <c r="K183" s="529">
        <v>0</v>
      </c>
      <c r="L183" s="540">
        <v>1</v>
      </c>
      <c r="M183" s="540">
        <v>1</v>
      </c>
      <c r="N183" s="540">
        <v>1</v>
      </c>
      <c r="O183" s="190">
        <f t="shared" si="10"/>
        <v>1</v>
      </c>
      <c r="P183" s="514"/>
      <c r="Q183" s="515"/>
      <c r="R183" s="391"/>
      <c r="S183" s="348"/>
      <c r="T183" s="362"/>
    </row>
    <row r="184" spans="1:20" s="293" customFormat="1" ht="12.75" outlineLevel="1">
      <c r="A184" s="517" t="s">
        <v>311</v>
      </c>
      <c r="B184" s="532" t="s">
        <v>9</v>
      </c>
      <c r="C184" s="533" t="s">
        <v>10</v>
      </c>
      <c r="D184" s="535" t="s">
        <v>453</v>
      </c>
      <c r="E184" s="234" t="s">
        <v>35</v>
      </c>
      <c r="F184" s="536">
        <v>1</v>
      </c>
      <c r="G184" s="536">
        <v>1</v>
      </c>
      <c r="H184" s="537">
        <v>2586</v>
      </c>
      <c r="I184" s="537">
        <v>2586</v>
      </c>
      <c r="J184" s="78">
        <f t="shared" si="8"/>
        <v>1</v>
      </c>
      <c r="K184" s="529">
        <v>0</v>
      </c>
      <c r="L184" s="540">
        <v>1</v>
      </c>
      <c r="M184" s="540">
        <v>1</v>
      </c>
      <c r="N184" s="540">
        <v>1</v>
      </c>
      <c r="O184" s="190">
        <f t="shared" si="10"/>
        <v>1</v>
      </c>
      <c r="P184" s="514"/>
      <c r="Q184" s="515"/>
      <c r="R184" s="391"/>
      <c r="S184" s="348"/>
      <c r="T184" s="362"/>
    </row>
    <row r="185" spans="1:20" s="293" customFormat="1" ht="12.75" outlineLevel="1">
      <c r="A185" s="517" t="s">
        <v>311</v>
      </c>
      <c r="B185" s="532" t="s">
        <v>9</v>
      </c>
      <c r="C185" s="533" t="s">
        <v>10</v>
      </c>
      <c r="D185" s="535" t="s">
        <v>454</v>
      </c>
      <c r="E185" s="234" t="s">
        <v>35</v>
      </c>
      <c r="F185" s="536">
        <v>1</v>
      </c>
      <c r="G185" s="536">
        <v>1</v>
      </c>
      <c r="H185" s="537">
        <v>2586</v>
      </c>
      <c r="I185" s="537">
        <v>2586</v>
      </c>
      <c r="J185" s="78">
        <f t="shared" si="8"/>
        <v>1</v>
      </c>
      <c r="K185" s="529">
        <v>0</v>
      </c>
      <c r="L185" s="540">
        <v>1</v>
      </c>
      <c r="M185" s="540">
        <v>1</v>
      </c>
      <c r="N185" s="540">
        <v>1</v>
      </c>
      <c r="O185" s="190">
        <f t="shared" si="10"/>
        <v>1</v>
      </c>
      <c r="P185" s="514"/>
      <c r="Q185" s="515"/>
      <c r="R185" s="391"/>
      <c r="S185" s="348"/>
      <c r="T185" s="362"/>
    </row>
    <row r="186" spans="1:20" s="293" customFormat="1" ht="12.75" outlineLevel="1">
      <c r="A186" s="517" t="s">
        <v>311</v>
      </c>
      <c r="B186" s="532" t="s">
        <v>9</v>
      </c>
      <c r="C186" s="533" t="s">
        <v>10</v>
      </c>
      <c r="D186" s="535" t="s">
        <v>455</v>
      </c>
      <c r="E186" s="234" t="s">
        <v>35</v>
      </c>
      <c r="F186" s="536">
        <v>1</v>
      </c>
      <c r="G186" s="536">
        <v>1</v>
      </c>
      <c r="H186" s="537">
        <v>2586</v>
      </c>
      <c r="I186" s="537">
        <v>2586</v>
      </c>
      <c r="J186" s="78">
        <f t="shared" si="8"/>
        <v>1</v>
      </c>
      <c r="K186" s="529">
        <v>0</v>
      </c>
      <c r="L186" s="540">
        <v>1</v>
      </c>
      <c r="M186" s="540">
        <v>1</v>
      </c>
      <c r="N186" s="540">
        <v>1</v>
      </c>
      <c r="O186" s="190">
        <f t="shared" si="10"/>
        <v>1</v>
      </c>
      <c r="P186" s="514"/>
      <c r="Q186" s="515"/>
      <c r="R186" s="391"/>
      <c r="S186" s="348"/>
      <c r="T186" s="362"/>
    </row>
    <row r="187" spans="1:20" s="293" customFormat="1" ht="12.75" outlineLevel="1">
      <c r="A187" s="517" t="s">
        <v>311</v>
      </c>
      <c r="B187" s="532" t="s">
        <v>9</v>
      </c>
      <c r="C187" s="533" t="s">
        <v>10</v>
      </c>
      <c r="D187" s="535" t="s">
        <v>456</v>
      </c>
      <c r="E187" s="234" t="s">
        <v>35</v>
      </c>
      <c r="F187" s="536">
        <v>1</v>
      </c>
      <c r="G187" s="536">
        <v>1</v>
      </c>
      <c r="H187" s="537">
        <v>2586</v>
      </c>
      <c r="I187" s="537">
        <v>2586</v>
      </c>
      <c r="J187" s="78">
        <f t="shared" si="8"/>
        <v>1</v>
      </c>
      <c r="K187" s="529">
        <v>0</v>
      </c>
      <c r="L187" s="540">
        <v>1</v>
      </c>
      <c r="M187" s="540">
        <v>1</v>
      </c>
      <c r="N187" s="540">
        <v>1</v>
      </c>
      <c r="O187" s="190">
        <f t="shared" si="10"/>
        <v>1</v>
      </c>
      <c r="P187" s="514"/>
      <c r="Q187" s="515"/>
      <c r="R187" s="391"/>
      <c r="S187" s="348"/>
      <c r="T187" s="362"/>
    </row>
    <row r="188" spans="1:20" s="293" customFormat="1" ht="12.75" outlineLevel="1">
      <c r="A188" s="517" t="s">
        <v>311</v>
      </c>
      <c r="B188" s="532" t="s">
        <v>9</v>
      </c>
      <c r="C188" s="533" t="s">
        <v>10</v>
      </c>
      <c r="D188" s="535" t="s">
        <v>457</v>
      </c>
      <c r="E188" s="234" t="s">
        <v>35</v>
      </c>
      <c r="F188" s="536">
        <v>1</v>
      </c>
      <c r="G188" s="536">
        <v>1</v>
      </c>
      <c r="H188" s="537">
        <v>2586</v>
      </c>
      <c r="I188" s="537">
        <v>2586</v>
      </c>
      <c r="J188" s="78">
        <f t="shared" si="8"/>
        <v>1</v>
      </c>
      <c r="K188" s="529">
        <v>0</v>
      </c>
      <c r="L188" s="540">
        <v>1</v>
      </c>
      <c r="M188" s="540">
        <v>1</v>
      </c>
      <c r="N188" s="540">
        <v>1</v>
      </c>
      <c r="O188" s="190">
        <f t="shared" si="10"/>
        <v>1</v>
      </c>
      <c r="P188" s="514"/>
      <c r="Q188" s="515"/>
      <c r="R188" s="391"/>
      <c r="S188" s="348"/>
      <c r="T188" s="362"/>
    </row>
    <row r="189" spans="1:20" s="293" customFormat="1" ht="12.75" outlineLevel="1">
      <c r="A189" s="517" t="s">
        <v>311</v>
      </c>
      <c r="B189" s="532" t="s">
        <v>9</v>
      </c>
      <c r="C189" s="533" t="s">
        <v>10</v>
      </c>
      <c r="D189" s="535" t="s">
        <v>458</v>
      </c>
      <c r="E189" s="234" t="s">
        <v>35</v>
      </c>
      <c r="F189" s="536">
        <v>1</v>
      </c>
      <c r="G189" s="536">
        <v>1</v>
      </c>
      <c r="H189" s="537">
        <v>2586</v>
      </c>
      <c r="I189" s="537">
        <v>2586</v>
      </c>
      <c r="J189" s="78">
        <f t="shared" si="8"/>
        <v>1</v>
      </c>
      <c r="K189" s="529">
        <v>0</v>
      </c>
      <c r="L189" s="540">
        <v>1</v>
      </c>
      <c r="M189" s="540">
        <v>1</v>
      </c>
      <c r="N189" s="540">
        <v>1</v>
      </c>
      <c r="O189" s="190">
        <f t="shared" si="10"/>
        <v>1</v>
      </c>
      <c r="P189" s="514"/>
      <c r="Q189" s="515"/>
      <c r="R189" s="391"/>
      <c r="S189" s="348"/>
      <c r="T189" s="362"/>
    </row>
    <row r="190" spans="1:20" s="293" customFormat="1" ht="12.75" outlineLevel="1">
      <c r="A190" s="517" t="s">
        <v>311</v>
      </c>
      <c r="B190" s="532" t="s">
        <v>9</v>
      </c>
      <c r="C190" s="533" t="s">
        <v>10</v>
      </c>
      <c r="D190" s="535" t="s">
        <v>459</v>
      </c>
      <c r="E190" s="234" t="s">
        <v>35</v>
      </c>
      <c r="F190" s="536">
        <v>1</v>
      </c>
      <c r="G190" s="536">
        <v>1</v>
      </c>
      <c r="H190" s="537">
        <v>2586</v>
      </c>
      <c r="I190" s="537">
        <v>2586</v>
      </c>
      <c r="J190" s="78">
        <f t="shared" si="8"/>
        <v>1</v>
      </c>
      <c r="K190" s="529">
        <v>0</v>
      </c>
      <c r="L190" s="540">
        <v>1</v>
      </c>
      <c r="M190" s="540">
        <v>1</v>
      </c>
      <c r="N190" s="540">
        <v>1</v>
      </c>
      <c r="O190" s="190">
        <f aca="true" t="shared" si="11" ref="O190:O222">IF(AND(M190=1,N190=1),1,0)</f>
        <v>1</v>
      </c>
      <c r="P190" s="514"/>
      <c r="Q190" s="515"/>
      <c r="R190" s="391"/>
      <c r="S190" s="348"/>
      <c r="T190" s="362"/>
    </row>
    <row r="191" spans="1:20" s="293" customFormat="1" ht="12.75" outlineLevel="1">
      <c r="A191" s="517" t="s">
        <v>311</v>
      </c>
      <c r="B191" s="532" t="s">
        <v>9</v>
      </c>
      <c r="C191" s="533" t="s">
        <v>10</v>
      </c>
      <c r="D191" s="535" t="s">
        <v>460</v>
      </c>
      <c r="E191" s="234" t="s">
        <v>35</v>
      </c>
      <c r="F191" s="536">
        <v>1</v>
      </c>
      <c r="G191" s="536">
        <v>1</v>
      </c>
      <c r="H191" s="537">
        <v>2586</v>
      </c>
      <c r="I191" s="537">
        <v>2586</v>
      </c>
      <c r="J191" s="78">
        <f t="shared" si="8"/>
        <v>1</v>
      </c>
      <c r="K191" s="529">
        <v>0</v>
      </c>
      <c r="L191" s="540">
        <v>1</v>
      </c>
      <c r="M191" s="540">
        <v>1</v>
      </c>
      <c r="N191" s="540">
        <v>1</v>
      </c>
      <c r="O191" s="190">
        <f t="shared" si="11"/>
        <v>1</v>
      </c>
      <c r="P191" s="514"/>
      <c r="Q191" s="515"/>
      <c r="R191" s="391"/>
      <c r="S191" s="348"/>
      <c r="T191" s="362"/>
    </row>
    <row r="192" spans="1:20" s="293" customFormat="1" ht="12.75" outlineLevel="1">
      <c r="A192" s="517" t="s">
        <v>311</v>
      </c>
      <c r="B192" s="532" t="s">
        <v>9</v>
      </c>
      <c r="C192" s="533" t="s">
        <v>10</v>
      </c>
      <c r="D192" s="535" t="s">
        <v>461</v>
      </c>
      <c r="E192" s="234" t="s">
        <v>35</v>
      </c>
      <c r="F192" s="536">
        <v>1</v>
      </c>
      <c r="G192" s="536">
        <v>1</v>
      </c>
      <c r="H192" s="537">
        <v>2586</v>
      </c>
      <c r="I192" s="537">
        <v>2586</v>
      </c>
      <c r="J192" s="78">
        <f t="shared" si="8"/>
        <v>1</v>
      </c>
      <c r="K192" s="529">
        <v>0</v>
      </c>
      <c r="L192" s="540">
        <v>1</v>
      </c>
      <c r="M192" s="540">
        <v>1</v>
      </c>
      <c r="N192" s="540">
        <v>1</v>
      </c>
      <c r="O192" s="190">
        <f t="shared" si="11"/>
        <v>1</v>
      </c>
      <c r="P192" s="514"/>
      <c r="Q192" s="515"/>
      <c r="R192" s="391"/>
      <c r="S192" s="348"/>
      <c r="T192" s="362"/>
    </row>
    <row r="193" spans="1:20" s="293" customFormat="1" ht="12.75" outlineLevel="1">
      <c r="A193" s="517" t="s">
        <v>311</v>
      </c>
      <c r="B193" s="532" t="s">
        <v>9</v>
      </c>
      <c r="C193" s="533" t="s">
        <v>10</v>
      </c>
      <c r="D193" s="535" t="s">
        <v>462</v>
      </c>
      <c r="E193" s="234" t="s">
        <v>35</v>
      </c>
      <c r="F193" s="536">
        <v>1</v>
      </c>
      <c r="G193" s="536">
        <v>1</v>
      </c>
      <c r="H193" s="537">
        <v>2586</v>
      </c>
      <c r="I193" s="537">
        <v>2586</v>
      </c>
      <c r="J193" s="78">
        <f t="shared" si="8"/>
        <v>1</v>
      </c>
      <c r="K193" s="529">
        <v>0</v>
      </c>
      <c r="L193" s="540">
        <v>1</v>
      </c>
      <c r="M193" s="540">
        <v>1</v>
      </c>
      <c r="N193" s="540">
        <v>1</v>
      </c>
      <c r="O193" s="190">
        <f t="shared" si="11"/>
        <v>1</v>
      </c>
      <c r="P193" s="514"/>
      <c r="Q193" s="515"/>
      <c r="R193" s="391"/>
      <c r="S193" s="348"/>
      <c r="T193" s="362"/>
    </row>
    <row r="194" spans="1:20" s="293" customFormat="1" ht="12.75" outlineLevel="1">
      <c r="A194" s="517" t="s">
        <v>311</v>
      </c>
      <c r="B194" s="532" t="s">
        <v>9</v>
      </c>
      <c r="C194" s="533" t="s">
        <v>10</v>
      </c>
      <c r="D194" s="535" t="s">
        <v>345</v>
      </c>
      <c r="E194" s="234" t="s">
        <v>35</v>
      </c>
      <c r="F194" s="536">
        <v>1</v>
      </c>
      <c r="G194" s="536">
        <v>1</v>
      </c>
      <c r="H194" s="537">
        <v>2586</v>
      </c>
      <c r="I194" s="537">
        <v>2586</v>
      </c>
      <c r="J194" s="78">
        <f t="shared" si="8"/>
        <v>1</v>
      </c>
      <c r="K194" s="529">
        <v>0</v>
      </c>
      <c r="L194" s="540">
        <v>1</v>
      </c>
      <c r="M194" s="540">
        <v>1</v>
      </c>
      <c r="N194" s="540">
        <v>1</v>
      </c>
      <c r="O194" s="190">
        <f t="shared" si="11"/>
        <v>1</v>
      </c>
      <c r="P194" s="514"/>
      <c r="Q194" s="515"/>
      <c r="R194" s="391"/>
      <c r="S194" s="348"/>
      <c r="T194" s="362"/>
    </row>
    <row r="195" spans="1:20" s="293" customFormat="1" ht="12.75" outlineLevel="1">
      <c r="A195" s="517" t="s">
        <v>311</v>
      </c>
      <c r="B195" s="532" t="s">
        <v>9</v>
      </c>
      <c r="C195" s="533" t="s">
        <v>10</v>
      </c>
      <c r="D195" s="535" t="s">
        <v>463</v>
      </c>
      <c r="E195" s="234" t="s">
        <v>35</v>
      </c>
      <c r="F195" s="536">
        <v>1</v>
      </c>
      <c r="G195" s="536">
        <v>1</v>
      </c>
      <c r="H195" s="537">
        <v>2586</v>
      </c>
      <c r="I195" s="537">
        <v>2586</v>
      </c>
      <c r="J195" s="78">
        <f t="shared" si="8"/>
        <v>1</v>
      </c>
      <c r="K195" s="529">
        <v>0</v>
      </c>
      <c r="L195" s="540">
        <v>1</v>
      </c>
      <c r="M195" s="540">
        <v>1</v>
      </c>
      <c r="N195" s="540">
        <v>1</v>
      </c>
      <c r="O195" s="190">
        <f t="shared" si="11"/>
        <v>1</v>
      </c>
      <c r="P195" s="514"/>
      <c r="Q195" s="515"/>
      <c r="R195" s="391"/>
      <c r="S195" s="348"/>
      <c r="T195" s="362"/>
    </row>
    <row r="196" spans="1:20" s="293" customFormat="1" ht="12.75" outlineLevel="1">
      <c r="A196" s="517" t="s">
        <v>311</v>
      </c>
      <c r="B196" s="532" t="s">
        <v>9</v>
      </c>
      <c r="C196" s="533" t="s">
        <v>10</v>
      </c>
      <c r="D196" s="535" t="s">
        <v>464</v>
      </c>
      <c r="E196" s="234" t="s">
        <v>35</v>
      </c>
      <c r="F196" s="536">
        <v>1</v>
      </c>
      <c r="G196" s="536">
        <v>1</v>
      </c>
      <c r="H196" s="537">
        <v>2586</v>
      </c>
      <c r="I196" s="537">
        <v>2586</v>
      </c>
      <c r="J196" s="78">
        <f t="shared" si="8"/>
        <v>1</v>
      </c>
      <c r="K196" s="529">
        <v>0</v>
      </c>
      <c r="L196" s="540">
        <v>1</v>
      </c>
      <c r="M196" s="540">
        <v>1</v>
      </c>
      <c r="N196" s="540">
        <v>1</v>
      </c>
      <c r="O196" s="190">
        <f t="shared" si="11"/>
        <v>1</v>
      </c>
      <c r="P196" s="514"/>
      <c r="Q196" s="515"/>
      <c r="R196" s="391"/>
      <c r="S196" s="348"/>
      <c r="T196" s="362"/>
    </row>
    <row r="197" spans="1:20" s="293" customFormat="1" ht="12.75" outlineLevel="1">
      <c r="A197" s="517" t="s">
        <v>311</v>
      </c>
      <c r="B197" s="532" t="s">
        <v>9</v>
      </c>
      <c r="C197" s="533" t="s">
        <v>10</v>
      </c>
      <c r="D197" s="535" t="s">
        <v>465</v>
      </c>
      <c r="E197" s="234" t="s">
        <v>35</v>
      </c>
      <c r="F197" s="536">
        <v>1</v>
      </c>
      <c r="G197" s="536">
        <v>1</v>
      </c>
      <c r="H197" s="537">
        <v>2586</v>
      </c>
      <c r="I197" s="537">
        <v>2586</v>
      </c>
      <c r="J197" s="78">
        <f t="shared" si="8"/>
        <v>1</v>
      </c>
      <c r="K197" s="529">
        <v>0</v>
      </c>
      <c r="L197" s="540">
        <v>1</v>
      </c>
      <c r="M197" s="540">
        <v>1</v>
      </c>
      <c r="N197" s="540">
        <v>1</v>
      </c>
      <c r="O197" s="190">
        <f t="shared" si="11"/>
        <v>1</v>
      </c>
      <c r="P197" s="514"/>
      <c r="Q197" s="515"/>
      <c r="R197" s="391"/>
      <c r="S197" s="348"/>
      <c r="T197" s="362"/>
    </row>
    <row r="198" spans="1:20" s="293" customFormat="1" ht="12.75" outlineLevel="1">
      <c r="A198" s="517" t="s">
        <v>311</v>
      </c>
      <c r="B198" s="532" t="s">
        <v>9</v>
      </c>
      <c r="C198" s="533" t="s">
        <v>10</v>
      </c>
      <c r="D198" s="535" t="s">
        <v>338</v>
      </c>
      <c r="E198" s="234" t="s">
        <v>35</v>
      </c>
      <c r="F198" s="536">
        <v>1</v>
      </c>
      <c r="G198" s="536">
        <v>1</v>
      </c>
      <c r="H198" s="537">
        <v>2586</v>
      </c>
      <c r="I198" s="537">
        <v>2586</v>
      </c>
      <c r="J198" s="78">
        <f t="shared" si="8"/>
        <v>1</v>
      </c>
      <c r="K198" s="529">
        <v>0</v>
      </c>
      <c r="L198" s="540">
        <v>1</v>
      </c>
      <c r="M198" s="540">
        <v>1</v>
      </c>
      <c r="N198" s="540">
        <v>1</v>
      </c>
      <c r="O198" s="190">
        <f t="shared" si="11"/>
        <v>1</v>
      </c>
      <c r="P198" s="514"/>
      <c r="Q198" s="515"/>
      <c r="R198" s="391"/>
      <c r="S198" s="348"/>
      <c r="T198" s="362"/>
    </row>
    <row r="199" spans="1:20" s="293" customFormat="1" ht="12.75" outlineLevel="1">
      <c r="A199" s="517" t="s">
        <v>311</v>
      </c>
      <c r="B199" s="532" t="s">
        <v>9</v>
      </c>
      <c r="C199" s="533" t="s">
        <v>10</v>
      </c>
      <c r="D199" s="535" t="s">
        <v>466</v>
      </c>
      <c r="E199" s="234" t="s">
        <v>35</v>
      </c>
      <c r="F199" s="453">
        <v>1</v>
      </c>
      <c r="G199" s="453">
        <v>1</v>
      </c>
      <c r="H199" s="537">
        <v>2586</v>
      </c>
      <c r="I199" s="537">
        <v>2586</v>
      </c>
      <c r="J199" s="78">
        <f t="shared" si="8"/>
        <v>1</v>
      </c>
      <c r="K199" s="529">
        <v>0</v>
      </c>
      <c r="L199" s="540">
        <v>1</v>
      </c>
      <c r="M199" s="540">
        <v>1</v>
      </c>
      <c r="N199" s="540">
        <v>1</v>
      </c>
      <c r="O199" s="190">
        <f t="shared" si="11"/>
        <v>1</v>
      </c>
      <c r="P199" s="514"/>
      <c r="Q199" s="515"/>
      <c r="R199" s="391"/>
      <c r="S199" s="348"/>
      <c r="T199" s="362"/>
    </row>
    <row r="200" spans="1:20" s="293" customFormat="1" ht="12.75" outlineLevel="1">
      <c r="A200" s="517" t="s">
        <v>467</v>
      </c>
      <c r="B200" s="532" t="s">
        <v>9</v>
      </c>
      <c r="C200" s="533" t="s">
        <v>11</v>
      </c>
      <c r="D200" s="535" t="s">
        <v>468</v>
      </c>
      <c r="E200" s="234" t="s">
        <v>35</v>
      </c>
      <c r="F200" s="453">
        <v>1</v>
      </c>
      <c r="G200" s="453">
        <v>1</v>
      </c>
      <c r="H200" s="537">
        <v>2586</v>
      </c>
      <c r="I200" s="537">
        <v>2586</v>
      </c>
      <c r="J200" s="78">
        <f t="shared" si="8"/>
        <v>1</v>
      </c>
      <c r="K200" s="529">
        <v>0</v>
      </c>
      <c r="L200" s="540">
        <v>0</v>
      </c>
      <c r="M200" s="541">
        <v>0</v>
      </c>
      <c r="N200" s="541">
        <v>0</v>
      </c>
      <c r="O200" s="190">
        <f t="shared" si="11"/>
        <v>0</v>
      </c>
      <c r="P200" s="514"/>
      <c r="Q200" s="515"/>
      <c r="R200" s="391"/>
      <c r="S200" s="348"/>
      <c r="T200" s="362"/>
    </row>
    <row r="201" spans="1:20" s="293" customFormat="1" ht="12.75" outlineLevel="1">
      <c r="A201" s="517" t="s">
        <v>467</v>
      </c>
      <c r="B201" s="532" t="s">
        <v>9</v>
      </c>
      <c r="C201" s="533" t="s">
        <v>11</v>
      </c>
      <c r="D201" s="535" t="s">
        <v>713</v>
      </c>
      <c r="E201" s="234" t="s">
        <v>35</v>
      </c>
      <c r="F201" s="453">
        <v>1</v>
      </c>
      <c r="G201" s="453">
        <v>1</v>
      </c>
      <c r="H201" s="537">
        <v>2586</v>
      </c>
      <c r="I201" s="537">
        <v>2586</v>
      </c>
      <c r="J201" s="78">
        <f>IF(H201&gt;0,I201/H201,0)</f>
        <v>1</v>
      </c>
      <c r="K201" s="529">
        <v>0</v>
      </c>
      <c r="L201" s="540">
        <v>0</v>
      </c>
      <c r="M201" s="541">
        <v>0</v>
      </c>
      <c r="N201" s="541">
        <v>0</v>
      </c>
      <c r="O201" s="190">
        <f>IF(AND(M201=1,N201=1),1,0)</f>
        <v>0</v>
      </c>
      <c r="P201" s="514"/>
      <c r="Q201" s="515"/>
      <c r="R201" s="391"/>
      <c r="S201" s="348"/>
      <c r="T201" s="362"/>
    </row>
    <row r="202" spans="1:20" s="293" customFormat="1" ht="12.75" outlineLevel="1">
      <c r="A202" s="517" t="s">
        <v>311</v>
      </c>
      <c r="B202" s="532" t="s">
        <v>9</v>
      </c>
      <c r="C202" s="533" t="s">
        <v>12</v>
      </c>
      <c r="D202" s="535" t="s">
        <v>469</v>
      </c>
      <c r="E202" s="234" t="s">
        <v>35</v>
      </c>
      <c r="F202" s="536">
        <v>1</v>
      </c>
      <c r="G202" s="536">
        <v>1</v>
      </c>
      <c r="H202" s="537">
        <v>2586</v>
      </c>
      <c r="I202" s="537">
        <v>2586</v>
      </c>
      <c r="J202" s="78">
        <f t="shared" si="8"/>
        <v>1</v>
      </c>
      <c r="K202" s="529">
        <v>0</v>
      </c>
      <c r="L202" s="540">
        <v>1</v>
      </c>
      <c r="M202" s="540">
        <v>1</v>
      </c>
      <c r="N202" s="540">
        <v>1</v>
      </c>
      <c r="O202" s="190">
        <f t="shared" si="11"/>
        <v>1</v>
      </c>
      <c r="P202" s="514"/>
      <c r="Q202" s="515"/>
      <c r="R202" s="391"/>
      <c r="S202" s="348"/>
      <c r="T202" s="362"/>
    </row>
    <row r="203" spans="1:20" s="293" customFormat="1" ht="12.75" outlineLevel="1">
      <c r="A203" s="517" t="s">
        <v>311</v>
      </c>
      <c r="B203" s="532" t="s">
        <v>9</v>
      </c>
      <c r="C203" s="533" t="s">
        <v>12</v>
      </c>
      <c r="D203" s="535" t="s">
        <v>470</v>
      </c>
      <c r="E203" s="234" t="s">
        <v>35</v>
      </c>
      <c r="F203" s="536">
        <v>1</v>
      </c>
      <c r="G203" s="536">
        <v>1</v>
      </c>
      <c r="H203" s="537">
        <v>2586</v>
      </c>
      <c r="I203" s="537">
        <v>2586</v>
      </c>
      <c r="J203" s="78">
        <f t="shared" si="8"/>
        <v>1</v>
      </c>
      <c r="K203" s="529">
        <v>0</v>
      </c>
      <c r="L203" s="540">
        <v>1</v>
      </c>
      <c r="M203" s="540">
        <v>1</v>
      </c>
      <c r="N203" s="540">
        <v>1</v>
      </c>
      <c r="O203" s="190">
        <f t="shared" si="11"/>
        <v>1</v>
      </c>
      <c r="P203" s="514"/>
      <c r="Q203" s="515"/>
      <c r="R203" s="391"/>
      <c r="S203" s="348"/>
      <c r="T203" s="362"/>
    </row>
    <row r="204" spans="1:20" s="293" customFormat="1" ht="12.75" outlineLevel="1">
      <c r="A204" s="517" t="s">
        <v>311</v>
      </c>
      <c r="B204" s="532" t="s">
        <v>9</v>
      </c>
      <c r="C204" s="533" t="s">
        <v>12</v>
      </c>
      <c r="D204" s="535" t="s">
        <v>471</v>
      </c>
      <c r="E204" s="234" t="s">
        <v>35</v>
      </c>
      <c r="F204" s="536">
        <v>1</v>
      </c>
      <c r="G204" s="536">
        <v>1</v>
      </c>
      <c r="H204" s="537">
        <v>2586</v>
      </c>
      <c r="I204" s="537">
        <v>2586</v>
      </c>
      <c r="J204" s="78">
        <f t="shared" si="8"/>
        <v>1</v>
      </c>
      <c r="K204" s="529">
        <v>0</v>
      </c>
      <c r="L204" s="540">
        <v>1</v>
      </c>
      <c r="M204" s="540">
        <v>1</v>
      </c>
      <c r="N204" s="540">
        <v>1</v>
      </c>
      <c r="O204" s="190">
        <f t="shared" si="11"/>
        <v>1</v>
      </c>
      <c r="P204" s="514"/>
      <c r="Q204" s="515"/>
      <c r="R204" s="391"/>
      <c r="S204" s="348"/>
      <c r="T204" s="362"/>
    </row>
    <row r="205" spans="1:20" s="293" customFormat="1" ht="12.75" outlineLevel="1">
      <c r="A205" s="517"/>
      <c r="B205" s="51" t="s">
        <v>9</v>
      </c>
      <c r="C205" s="52" t="s">
        <v>12</v>
      </c>
      <c r="D205" s="518"/>
      <c r="E205" s="234" t="s">
        <v>35</v>
      </c>
      <c r="F205" s="453">
        <v>0</v>
      </c>
      <c r="G205" s="453">
        <v>0</v>
      </c>
      <c r="H205" s="452">
        <v>0</v>
      </c>
      <c r="I205" s="452">
        <v>0</v>
      </c>
      <c r="J205" s="78">
        <f t="shared" si="8"/>
        <v>0</v>
      </c>
      <c r="K205" s="529">
        <v>0</v>
      </c>
      <c r="L205" s="469">
        <v>0</v>
      </c>
      <c r="M205" s="470">
        <v>0</v>
      </c>
      <c r="N205" s="470">
        <v>0</v>
      </c>
      <c r="O205" s="190">
        <f t="shared" si="11"/>
        <v>0</v>
      </c>
      <c r="P205" s="514"/>
      <c r="Q205" s="515"/>
      <c r="R205" s="391"/>
      <c r="S205" s="348"/>
      <c r="T205" s="362"/>
    </row>
    <row r="206" spans="1:20" s="293" customFormat="1" ht="12.75" outlineLevel="1">
      <c r="A206" s="517"/>
      <c r="B206" s="51" t="s">
        <v>9</v>
      </c>
      <c r="C206" s="52" t="s">
        <v>13</v>
      </c>
      <c r="D206" s="518"/>
      <c r="E206" s="234" t="s">
        <v>35</v>
      </c>
      <c r="F206" s="453">
        <v>0</v>
      </c>
      <c r="G206" s="453">
        <v>0</v>
      </c>
      <c r="H206" s="452">
        <v>0</v>
      </c>
      <c r="I206" s="452">
        <v>0</v>
      </c>
      <c r="J206" s="78">
        <f aca="true" t="shared" si="12" ref="J206:J237">IF(H206&gt;0,I206/H206,0)</f>
        <v>0</v>
      </c>
      <c r="K206" s="529">
        <v>0</v>
      </c>
      <c r="L206" s="469">
        <v>0</v>
      </c>
      <c r="M206" s="470">
        <v>0</v>
      </c>
      <c r="N206" s="470">
        <v>0</v>
      </c>
      <c r="O206" s="190">
        <f t="shared" si="11"/>
        <v>0</v>
      </c>
      <c r="P206" s="514"/>
      <c r="Q206" s="515"/>
      <c r="R206" s="391"/>
      <c r="S206" s="348"/>
      <c r="T206" s="362"/>
    </row>
    <row r="207" spans="1:20" s="293" customFormat="1" ht="12.75" outlineLevel="1">
      <c r="A207" s="517" t="s">
        <v>311</v>
      </c>
      <c r="B207" s="532" t="s">
        <v>9</v>
      </c>
      <c r="C207" s="533" t="s">
        <v>14</v>
      </c>
      <c r="D207" s="535" t="s">
        <v>333</v>
      </c>
      <c r="E207" s="234" t="s">
        <v>35</v>
      </c>
      <c r="F207" s="536">
        <v>1</v>
      </c>
      <c r="G207" s="536">
        <v>1</v>
      </c>
      <c r="H207" s="537">
        <v>2586</v>
      </c>
      <c r="I207" s="537">
        <v>2586</v>
      </c>
      <c r="J207" s="78">
        <f t="shared" si="12"/>
        <v>1</v>
      </c>
      <c r="K207" s="529">
        <v>0</v>
      </c>
      <c r="L207" s="540">
        <v>1</v>
      </c>
      <c r="M207" s="540">
        <v>1</v>
      </c>
      <c r="N207" s="540">
        <v>1</v>
      </c>
      <c r="O207" s="190">
        <f t="shared" si="11"/>
        <v>1</v>
      </c>
      <c r="P207" s="514"/>
      <c r="Q207" s="515"/>
      <c r="R207" s="391"/>
      <c r="S207" s="348"/>
      <c r="T207" s="362"/>
    </row>
    <row r="208" spans="1:20" s="293" customFormat="1" ht="12.75" outlineLevel="1">
      <c r="A208" s="517" t="s">
        <v>311</v>
      </c>
      <c r="B208" s="532" t="s">
        <v>9</v>
      </c>
      <c r="C208" s="533" t="s">
        <v>14</v>
      </c>
      <c r="D208" s="535" t="s">
        <v>337</v>
      </c>
      <c r="E208" s="234" t="s">
        <v>35</v>
      </c>
      <c r="F208" s="536">
        <v>1</v>
      </c>
      <c r="G208" s="536">
        <v>1</v>
      </c>
      <c r="H208" s="537">
        <v>2586</v>
      </c>
      <c r="I208" s="537">
        <v>2586</v>
      </c>
      <c r="J208" s="78">
        <f t="shared" si="12"/>
        <v>1</v>
      </c>
      <c r="K208" s="529">
        <v>0</v>
      </c>
      <c r="L208" s="540">
        <v>1</v>
      </c>
      <c r="M208" s="540">
        <v>1</v>
      </c>
      <c r="N208" s="540">
        <v>1</v>
      </c>
      <c r="O208" s="190">
        <f t="shared" si="11"/>
        <v>1</v>
      </c>
      <c r="P208" s="514"/>
      <c r="Q208" s="515"/>
      <c r="R208" s="391"/>
      <c r="S208" s="348"/>
      <c r="T208" s="362"/>
    </row>
    <row r="209" spans="1:20" s="293" customFormat="1" ht="12.75" outlineLevel="1">
      <c r="A209" s="517" t="s">
        <v>311</v>
      </c>
      <c r="B209" s="532" t="s">
        <v>9</v>
      </c>
      <c r="C209" s="533" t="s">
        <v>14</v>
      </c>
      <c r="D209" s="535" t="s">
        <v>344</v>
      </c>
      <c r="E209" s="234" t="s">
        <v>35</v>
      </c>
      <c r="F209" s="536">
        <v>1</v>
      </c>
      <c r="G209" s="536">
        <v>1</v>
      </c>
      <c r="H209" s="537">
        <v>2586</v>
      </c>
      <c r="I209" s="537">
        <v>2586</v>
      </c>
      <c r="J209" s="78">
        <f t="shared" si="12"/>
        <v>1</v>
      </c>
      <c r="K209" s="529">
        <v>0</v>
      </c>
      <c r="L209" s="540">
        <v>1</v>
      </c>
      <c r="M209" s="540">
        <v>1</v>
      </c>
      <c r="N209" s="540">
        <v>1</v>
      </c>
      <c r="O209" s="190">
        <f t="shared" si="11"/>
        <v>1</v>
      </c>
      <c r="P209" s="514"/>
      <c r="Q209" s="515"/>
      <c r="R209" s="391"/>
      <c r="S209" s="348"/>
      <c r="T209" s="362"/>
    </row>
    <row r="210" spans="1:20" s="293" customFormat="1" ht="12.75" outlineLevel="1">
      <c r="A210" s="517" t="s">
        <v>311</v>
      </c>
      <c r="B210" s="532" t="s">
        <v>9</v>
      </c>
      <c r="C210" s="533" t="s">
        <v>14</v>
      </c>
      <c r="D210" s="535" t="s">
        <v>472</v>
      </c>
      <c r="E210" s="234" t="s">
        <v>35</v>
      </c>
      <c r="F210" s="536">
        <v>1</v>
      </c>
      <c r="G210" s="536">
        <v>1</v>
      </c>
      <c r="H210" s="537">
        <v>2586</v>
      </c>
      <c r="I210" s="537">
        <v>2586</v>
      </c>
      <c r="J210" s="78">
        <f t="shared" si="12"/>
        <v>1</v>
      </c>
      <c r="K210" s="529">
        <v>0</v>
      </c>
      <c r="L210" s="540">
        <v>1</v>
      </c>
      <c r="M210" s="540">
        <v>1</v>
      </c>
      <c r="N210" s="540">
        <v>1</v>
      </c>
      <c r="O210" s="190">
        <f t="shared" si="11"/>
        <v>1</v>
      </c>
      <c r="P210" s="514"/>
      <c r="Q210" s="515"/>
      <c r="R210" s="391"/>
      <c r="S210" s="348"/>
      <c r="T210" s="362"/>
    </row>
    <row r="211" spans="1:20" s="293" customFormat="1" ht="12.75" outlineLevel="1">
      <c r="A211" s="517" t="s">
        <v>311</v>
      </c>
      <c r="B211" s="532" t="s">
        <v>9</v>
      </c>
      <c r="C211" s="533" t="s">
        <v>14</v>
      </c>
      <c r="D211" s="535" t="s">
        <v>473</v>
      </c>
      <c r="E211" s="234" t="s">
        <v>35</v>
      </c>
      <c r="F211" s="536">
        <v>1</v>
      </c>
      <c r="G211" s="536">
        <v>1</v>
      </c>
      <c r="H211" s="537">
        <v>2586</v>
      </c>
      <c r="I211" s="537">
        <v>2586</v>
      </c>
      <c r="J211" s="78">
        <f t="shared" si="12"/>
        <v>1</v>
      </c>
      <c r="K211" s="529">
        <v>0</v>
      </c>
      <c r="L211" s="540">
        <v>1</v>
      </c>
      <c r="M211" s="540">
        <v>1</v>
      </c>
      <c r="N211" s="540">
        <v>1</v>
      </c>
      <c r="O211" s="190">
        <f t="shared" si="11"/>
        <v>1</v>
      </c>
      <c r="P211" s="514"/>
      <c r="Q211" s="515"/>
      <c r="R211" s="391"/>
      <c r="S211" s="348"/>
      <c r="T211" s="362"/>
    </row>
    <row r="212" spans="1:20" s="293" customFormat="1" ht="12.75" outlineLevel="1">
      <c r="A212" s="517" t="s">
        <v>311</v>
      </c>
      <c r="B212" s="532" t="s">
        <v>9</v>
      </c>
      <c r="C212" s="533" t="s">
        <v>14</v>
      </c>
      <c r="D212" s="535" t="s">
        <v>474</v>
      </c>
      <c r="E212" s="234" t="s">
        <v>35</v>
      </c>
      <c r="F212" s="536">
        <v>1</v>
      </c>
      <c r="G212" s="536">
        <v>1</v>
      </c>
      <c r="H212" s="537">
        <v>2586</v>
      </c>
      <c r="I212" s="537">
        <v>2586</v>
      </c>
      <c r="J212" s="78">
        <f t="shared" si="12"/>
        <v>1</v>
      </c>
      <c r="K212" s="529">
        <v>0</v>
      </c>
      <c r="L212" s="540">
        <v>1</v>
      </c>
      <c r="M212" s="540">
        <v>1</v>
      </c>
      <c r="N212" s="540">
        <v>1</v>
      </c>
      <c r="O212" s="190">
        <f t="shared" si="11"/>
        <v>1</v>
      </c>
      <c r="P212" s="514"/>
      <c r="Q212" s="515"/>
      <c r="R212" s="391"/>
      <c r="S212" s="348"/>
      <c r="T212" s="362"/>
    </row>
    <row r="213" spans="1:20" s="293" customFormat="1" ht="12.75" outlineLevel="1">
      <c r="A213" s="517" t="s">
        <v>311</v>
      </c>
      <c r="B213" s="532" t="s">
        <v>9</v>
      </c>
      <c r="C213" s="533" t="s">
        <v>14</v>
      </c>
      <c r="D213" s="535" t="s">
        <v>475</v>
      </c>
      <c r="E213" s="234" t="s">
        <v>35</v>
      </c>
      <c r="F213" s="536">
        <v>1</v>
      </c>
      <c r="G213" s="536">
        <v>1</v>
      </c>
      <c r="H213" s="537">
        <v>2586</v>
      </c>
      <c r="I213" s="537">
        <v>2586</v>
      </c>
      <c r="J213" s="78">
        <f t="shared" si="12"/>
        <v>1</v>
      </c>
      <c r="K213" s="529">
        <v>0</v>
      </c>
      <c r="L213" s="540">
        <v>1</v>
      </c>
      <c r="M213" s="540">
        <v>1</v>
      </c>
      <c r="N213" s="540">
        <v>1</v>
      </c>
      <c r="O213" s="190">
        <f t="shared" si="11"/>
        <v>1</v>
      </c>
      <c r="P213" s="514"/>
      <c r="Q213" s="515"/>
      <c r="R213" s="391"/>
      <c r="S213" s="348"/>
      <c r="T213" s="362"/>
    </row>
    <row r="214" spans="1:20" s="293" customFormat="1" ht="12.75" outlineLevel="1">
      <c r="A214" s="517" t="s">
        <v>311</v>
      </c>
      <c r="B214" s="532" t="s">
        <v>9</v>
      </c>
      <c r="C214" s="533" t="s">
        <v>14</v>
      </c>
      <c r="D214" s="535" t="s">
        <v>476</v>
      </c>
      <c r="E214" s="234" t="s">
        <v>35</v>
      </c>
      <c r="F214" s="536">
        <v>1</v>
      </c>
      <c r="G214" s="536">
        <v>1</v>
      </c>
      <c r="H214" s="537">
        <v>2586</v>
      </c>
      <c r="I214" s="537">
        <v>2586</v>
      </c>
      <c r="J214" s="78">
        <f t="shared" si="12"/>
        <v>1</v>
      </c>
      <c r="K214" s="529">
        <v>0</v>
      </c>
      <c r="L214" s="540">
        <v>1</v>
      </c>
      <c r="M214" s="540">
        <v>1</v>
      </c>
      <c r="N214" s="540">
        <v>1</v>
      </c>
      <c r="O214" s="190">
        <f t="shared" si="11"/>
        <v>1</v>
      </c>
      <c r="P214" s="514"/>
      <c r="Q214" s="515"/>
      <c r="R214" s="391"/>
      <c r="S214" s="348"/>
      <c r="T214" s="362"/>
    </row>
    <row r="215" spans="1:20" s="293" customFormat="1" ht="12.75" outlineLevel="1">
      <c r="A215" s="517" t="s">
        <v>311</v>
      </c>
      <c r="B215" s="532" t="s">
        <v>9</v>
      </c>
      <c r="C215" s="533" t="s">
        <v>14</v>
      </c>
      <c r="D215" s="535" t="s">
        <v>477</v>
      </c>
      <c r="E215" s="234" t="s">
        <v>35</v>
      </c>
      <c r="F215" s="536">
        <v>1</v>
      </c>
      <c r="G215" s="536">
        <v>1</v>
      </c>
      <c r="H215" s="537">
        <v>2586</v>
      </c>
      <c r="I215" s="537">
        <v>2586</v>
      </c>
      <c r="J215" s="78">
        <f t="shared" si="12"/>
        <v>1</v>
      </c>
      <c r="K215" s="529">
        <v>0</v>
      </c>
      <c r="L215" s="540">
        <v>1</v>
      </c>
      <c r="M215" s="540">
        <v>1</v>
      </c>
      <c r="N215" s="540">
        <v>1</v>
      </c>
      <c r="O215" s="190">
        <f t="shared" si="11"/>
        <v>1</v>
      </c>
      <c r="P215" s="514"/>
      <c r="Q215" s="515"/>
      <c r="R215" s="391"/>
      <c r="S215" s="348"/>
      <c r="T215" s="362"/>
    </row>
    <row r="216" spans="1:20" s="293" customFormat="1" ht="12.75" outlineLevel="1">
      <c r="A216" s="517" t="s">
        <v>311</v>
      </c>
      <c r="B216" s="532" t="s">
        <v>9</v>
      </c>
      <c r="C216" s="533" t="s">
        <v>14</v>
      </c>
      <c r="D216" s="535" t="s">
        <v>478</v>
      </c>
      <c r="E216" s="234" t="s">
        <v>35</v>
      </c>
      <c r="F216" s="536">
        <v>1</v>
      </c>
      <c r="G216" s="536">
        <v>1</v>
      </c>
      <c r="H216" s="537">
        <v>2586</v>
      </c>
      <c r="I216" s="537">
        <v>2586</v>
      </c>
      <c r="J216" s="78">
        <f t="shared" si="12"/>
        <v>1</v>
      </c>
      <c r="K216" s="529">
        <v>0</v>
      </c>
      <c r="L216" s="540">
        <v>1</v>
      </c>
      <c r="M216" s="540">
        <v>1</v>
      </c>
      <c r="N216" s="540">
        <v>1</v>
      </c>
      <c r="O216" s="190">
        <f t="shared" si="11"/>
        <v>1</v>
      </c>
      <c r="P216" s="514"/>
      <c r="Q216" s="515"/>
      <c r="R216" s="391"/>
      <c r="S216" s="348"/>
      <c r="T216" s="362"/>
    </row>
    <row r="217" spans="1:20" s="293" customFormat="1" ht="12.75" outlineLevel="1">
      <c r="A217" s="517" t="s">
        <v>311</v>
      </c>
      <c r="B217" s="532" t="s">
        <v>9</v>
      </c>
      <c r="C217" s="533" t="s">
        <v>14</v>
      </c>
      <c r="D217" s="535" t="s">
        <v>462</v>
      </c>
      <c r="E217" s="234" t="s">
        <v>35</v>
      </c>
      <c r="F217" s="536">
        <v>1</v>
      </c>
      <c r="G217" s="536">
        <v>1</v>
      </c>
      <c r="H217" s="537">
        <v>2586</v>
      </c>
      <c r="I217" s="537">
        <v>2586</v>
      </c>
      <c r="J217" s="78">
        <f t="shared" si="12"/>
        <v>1</v>
      </c>
      <c r="K217" s="529">
        <v>0</v>
      </c>
      <c r="L217" s="540">
        <v>1</v>
      </c>
      <c r="M217" s="540">
        <v>1</v>
      </c>
      <c r="N217" s="540">
        <v>1</v>
      </c>
      <c r="O217" s="190">
        <f t="shared" si="11"/>
        <v>1</v>
      </c>
      <c r="P217" s="514"/>
      <c r="Q217" s="515"/>
      <c r="R217" s="391"/>
      <c r="S217" s="348"/>
      <c r="T217" s="362"/>
    </row>
    <row r="218" spans="1:20" s="293" customFormat="1" ht="12.75" outlineLevel="1">
      <c r="A218" s="517" t="s">
        <v>311</v>
      </c>
      <c r="B218" s="532" t="s">
        <v>9</v>
      </c>
      <c r="C218" s="533" t="s">
        <v>14</v>
      </c>
      <c r="D218" s="535" t="s">
        <v>450</v>
      </c>
      <c r="E218" s="234" t="s">
        <v>35</v>
      </c>
      <c r="F218" s="536">
        <v>1</v>
      </c>
      <c r="G218" s="536">
        <v>1</v>
      </c>
      <c r="H218" s="537">
        <v>2586</v>
      </c>
      <c r="I218" s="537">
        <v>2586</v>
      </c>
      <c r="J218" s="78">
        <f t="shared" si="12"/>
        <v>1</v>
      </c>
      <c r="K218" s="529">
        <v>0</v>
      </c>
      <c r="L218" s="540">
        <v>1</v>
      </c>
      <c r="M218" s="540">
        <v>1</v>
      </c>
      <c r="N218" s="540">
        <v>1</v>
      </c>
      <c r="O218" s="190">
        <f t="shared" si="11"/>
        <v>1</v>
      </c>
      <c r="P218" s="514"/>
      <c r="Q218" s="515"/>
      <c r="R218" s="391"/>
      <c r="S218" s="348"/>
      <c r="T218" s="362"/>
    </row>
    <row r="219" spans="1:20" s="293" customFormat="1" ht="12.75" outlineLevel="1">
      <c r="A219" s="517" t="s">
        <v>311</v>
      </c>
      <c r="B219" s="532" t="s">
        <v>9</v>
      </c>
      <c r="C219" s="533" t="s">
        <v>14</v>
      </c>
      <c r="D219" s="535" t="s">
        <v>455</v>
      </c>
      <c r="E219" s="234" t="s">
        <v>35</v>
      </c>
      <c r="F219" s="536">
        <v>1</v>
      </c>
      <c r="G219" s="536">
        <v>1</v>
      </c>
      <c r="H219" s="537">
        <v>2586</v>
      </c>
      <c r="I219" s="537">
        <v>2586</v>
      </c>
      <c r="J219" s="78">
        <f t="shared" si="12"/>
        <v>1</v>
      </c>
      <c r="K219" s="529">
        <v>0</v>
      </c>
      <c r="L219" s="540">
        <v>1</v>
      </c>
      <c r="M219" s="540">
        <v>1</v>
      </c>
      <c r="N219" s="540">
        <v>1</v>
      </c>
      <c r="O219" s="190">
        <f t="shared" si="11"/>
        <v>1</v>
      </c>
      <c r="P219" s="514"/>
      <c r="Q219" s="515"/>
      <c r="R219" s="391"/>
      <c r="S219" s="348"/>
      <c r="T219" s="362"/>
    </row>
    <row r="220" spans="1:20" s="293" customFormat="1" ht="12.75" outlineLevel="1">
      <c r="A220" s="517" t="s">
        <v>311</v>
      </c>
      <c r="B220" s="532" t="s">
        <v>9</v>
      </c>
      <c r="C220" s="533" t="s">
        <v>14</v>
      </c>
      <c r="D220" s="535" t="s">
        <v>456</v>
      </c>
      <c r="E220" s="234" t="s">
        <v>35</v>
      </c>
      <c r="F220" s="536">
        <v>1</v>
      </c>
      <c r="G220" s="536">
        <v>1</v>
      </c>
      <c r="H220" s="537">
        <v>2586</v>
      </c>
      <c r="I220" s="537">
        <v>2586</v>
      </c>
      <c r="J220" s="78">
        <f t="shared" si="12"/>
        <v>1</v>
      </c>
      <c r="K220" s="529">
        <v>0</v>
      </c>
      <c r="L220" s="540">
        <v>1</v>
      </c>
      <c r="M220" s="540">
        <v>1</v>
      </c>
      <c r="N220" s="540">
        <v>1</v>
      </c>
      <c r="O220" s="190">
        <f t="shared" si="11"/>
        <v>1</v>
      </c>
      <c r="P220" s="514"/>
      <c r="Q220" s="515"/>
      <c r="R220" s="391"/>
      <c r="S220" s="348"/>
      <c r="T220" s="362"/>
    </row>
    <row r="221" spans="1:20" s="293" customFormat="1" ht="12.75" outlineLevel="1">
      <c r="A221" s="517" t="s">
        <v>311</v>
      </c>
      <c r="B221" s="532" t="s">
        <v>9</v>
      </c>
      <c r="C221" s="533" t="s">
        <v>14</v>
      </c>
      <c r="D221" s="535" t="s">
        <v>479</v>
      </c>
      <c r="E221" s="234" t="s">
        <v>35</v>
      </c>
      <c r="F221" s="536">
        <v>1</v>
      </c>
      <c r="G221" s="536">
        <v>1</v>
      </c>
      <c r="H221" s="537">
        <v>2586</v>
      </c>
      <c r="I221" s="537">
        <v>2586</v>
      </c>
      <c r="J221" s="78">
        <f t="shared" si="12"/>
        <v>1</v>
      </c>
      <c r="K221" s="529">
        <v>0</v>
      </c>
      <c r="L221" s="540">
        <v>1</v>
      </c>
      <c r="M221" s="540">
        <v>1</v>
      </c>
      <c r="N221" s="540">
        <v>1</v>
      </c>
      <c r="O221" s="190">
        <f t="shared" si="11"/>
        <v>1</v>
      </c>
      <c r="P221" s="514"/>
      <c r="Q221" s="515"/>
      <c r="R221" s="391"/>
      <c r="S221" s="348"/>
      <c r="T221" s="362"/>
    </row>
    <row r="222" spans="1:20" s="293" customFormat="1" ht="12.75" outlineLevel="1">
      <c r="A222" s="517" t="s">
        <v>311</v>
      </c>
      <c r="B222" s="532" t="s">
        <v>9</v>
      </c>
      <c r="C222" s="533" t="s">
        <v>14</v>
      </c>
      <c r="D222" s="535" t="s">
        <v>480</v>
      </c>
      <c r="E222" s="234" t="s">
        <v>35</v>
      </c>
      <c r="F222" s="536">
        <v>1</v>
      </c>
      <c r="G222" s="536">
        <v>1</v>
      </c>
      <c r="H222" s="537">
        <v>2586</v>
      </c>
      <c r="I222" s="537">
        <v>2586</v>
      </c>
      <c r="J222" s="78">
        <f t="shared" si="12"/>
        <v>1</v>
      </c>
      <c r="K222" s="529">
        <v>0</v>
      </c>
      <c r="L222" s="540">
        <v>1</v>
      </c>
      <c r="M222" s="540">
        <v>1</v>
      </c>
      <c r="N222" s="540">
        <v>1</v>
      </c>
      <c r="O222" s="190">
        <f t="shared" si="11"/>
        <v>1</v>
      </c>
      <c r="P222" s="514"/>
      <c r="Q222" s="515"/>
      <c r="R222" s="391"/>
      <c r="S222" s="348"/>
      <c r="T222" s="362"/>
    </row>
    <row r="223" spans="1:20" s="293" customFormat="1" ht="12.75" outlineLevel="1">
      <c r="A223" s="517" t="s">
        <v>311</v>
      </c>
      <c r="B223" s="532" t="s">
        <v>9</v>
      </c>
      <c r="C223" s="533" t="s">
        <v>14</v>
      </c>
      <c r="D223" s="535" t="s">
        <v>481</v>
      </c>
      <c r="E223" s="234" t="s">
        <v>35</v>
      </c>
      <c r="F223" s="536">
        <v>1</v>
      </c>
      <c r="G223" s="536">
        <v>1</v>
      </c>
      <c r="H223" s="537">
        <v>2586</v>
      </c>
      <c r="I223" s="537">
        <v>2586</v>
      </c>
      <c r="J223" s="78">
        <f t="shared" si="12"/>
        <v>1</v>
      </c>
      <c r="K223" s="529">
        <v>0</v>
      </c>
      <c r="L223" s="540">
        <v>1</v>
      </c>
      <c r="M223" s="540">
        <v>1</v>
      </c>
      <c r="N223" s="540">
        <v>1</v>
      </c>
      <c r="O223" s="190">
        <f aca="true" t="shared" si="13" ref="O223:O254">IF(AND(M223=1,N223=1),1,0)</f>
        <v>1</v>
      </c>
      <c r="P223" s="514"/>
      <c r="Q223" s="515"/>
      <c r="R223" s="391"/>
      <c r="S223" s="348"/>
      <c r="T223" s="362"/>
    </row>
    <row r="224" spans="1:20" s="293" customFormat="1" ht="12.75" outlineLevel="1">
      <c r="A224" s="517" t="s">
        <v>311</v>
      </c>
      <c r="B224" s="532" t="s">
        <v>9</v>
      </c>
      <c r="C224" s="533" t="s">
        <v>14</v>
      </c>
      <c r="D224" s="535" t="s">
        <v>482</v>
      </c>
      <c r="E224" s="234" t="s">
        <v>35</v>
      </c>
      <c r="F224" s="536">
        <v>1</v>
      </c>
      <c r="G224" s="536">
        <v>1</v>
      </c>
      <c r="H224" s="537">
        <v>2586</v>
      </c>
      <c r="I224" s="537">
        <v>2586</v>
      </c>
      <c r="J224" s="78">
        <f t="shared" si="12"/>
        <v>1</v>
      </c>
      <c r="K224" s="529">
        <v>0</v>
      </c>
      <c r="L224" s="540">
        <v>1</v>
      </c>
      <c r="M224" s="540">
        <v>1</v>
      </c>
      <c r="N224" s="540">
        <v>1</v>
      </c>
      <c r="O224" s="190">
        <f t="shared" si="13"/>
        <v>1</v>
      </c>
      <c r="P224" s="514"/>
      <c r="Q224" s="515"/>
      <c r="R224" s="391"/>
      <c r="S224" s="348"/>
      <c r="T224" s="362"/>
    </row>
    <row r="225" spans="1:20" s="293" customFormat="1" ht="12.75" outlineLevel="1">
      <c r="A225" s="517" t="s">
        <v>364</v>
      </c>
      <c r="B225" s="51" t="s">
        <v>9</v>
      </c>
      <c r="C225" s="52" t="s">
        <v>15</v>
      </c>
      <c r="D225" s="535" t="s">
        <v>714</v>
      </c>
      <c r="E225" s="234" t="s">
        <v>35</v>
      </c>
      <c r="F225" s="453">
        <v>1</v>
      </c>
      <c r="G225" s="453">
        <v>1</v>
      </c>
      <c r="H225" s="537">
        <v>2586</v>
      </c>
      <c r="I225" s="537">
        <v>2586</v>
      </c>
      <c r="J225" s="78">
        <f t="shared" si="12"/>
        <v>1</v>
      </c>
      <c r="K225" s="529">
        <v>0</v>
      </c>
      <c r="L225" s="469">
        <v>0</v>
      </c>
      <c r="M225" s="470">
        <v>0</v>
      </c>
      <c r="N225" s="470">
        <v>0</v>
      </c>
      <c r="O225" s="190">
        <f t="shared" si="13"/>
        <v>0</v>
      </c>
      <c r="P225" s="514"/>
      <c r="Q225" s="515"/>
      <c r="R225" s="391"/>
      <c r="S225" s="348"/>
      <c r="T225" s="362"/>
    </row>
    <row r="226" spans="1:20" s="293" customFormat="1" ht="12.75" outlineLevel="1">
      <c r="A226" s="517"/>
      <c r="B226" s="51" t="s">
        <v>9</v>
      </c>
      <c r="C226" s="52" t="s">
        <v>16</v>
      </c>
      <c r="D226" s="518"/>
      <c r="E226" s="234" t="s">
        <v>35</v>
      </c>
      <c r="F226" s="453">
        <v>0</v>
      </c>
      <c r="G226" s="453">
        <v>0</v>
      </c>
      <c r="H226" s="452">
        <v>0</v>
      </c>
      <c r="I226" s="452">
        <v>0</v>
      </c>
      <c r="J226" s="78">
        <f t="shared" si="12"/>
        <v>0</v>
      </c>
      <c r="K226" s="529">
        <v>0</v>
      </c>
      <c r="L226" s="469">
        <v>0</v>
      </c>
      <c r="M226" s="470">
        <v>0</v>
      </c>
      <c r="N226" s="470">
        <v>0</v>
      </c>
      <c r="O226" s="190">
        <f t="shared" si="13"/>
        <v>0</v>
      </c>
      <c r="P226" s="514"/>
      <c r="Q226" s="515"/>
      <c r="R226" s="391"/>
      <c r="S226" s="348"/>
      <c r="T226" s="362"/>
    </row>
    <row r="227" spans="1:20" s="293" customFormat="1" ht="12.75" outlineLevel="1">
      <c r="A227" s="517"/>
      <c r="B227" s="51" t="s">
        <v>9</v>
      </c>
      <c r="C227" s="52" t="s">
        <v>17</v>
      </c>
      <c r="D227" s="518"/>
      <c r="E227" s="234" t="s">
        <v>35</v>
      </c>
      <c r="F227" s="453">
        <v>0</v>
      </c>
      <c r="G227" s="453">
        <v>0</v>
      </c>
      <c r="H227" s="452">
        <v>0</v>
      </c>
      <c r="I227" s="452">
        <v>0</v>
      </c>
      <c r="J227" s="78">
        <f t="shared" si="12"/>
        <v>0</v>
      </c>
      <c r="K227" s="529">
        <v>0</v>
      </c>
      <c r="L227" s="469">
        <v>0</v>
      </c>
      <c r="M227" s="470">
        <v>0</v>
      </c>
      <c r="N227" s="470">
        <v>0</v>
      </c>
      <c r="O227" s="190">
        <f t="shared" si="13"/>
        <v>0</v>
      </c>
      <c r="P227" s="514"/>
      <c r="Q227" s="515"/>
      <c r="R227" s="391"/>
      <c r="S227" s="348"/>
      <c r="T227" s="362"/>
    </row>
    <row r="228" spans="1:20" s="293" customFormat="1" ht="12.75" outlineLevel="1">
      <c r="A228" s="517"/>
      <c r="B228" s="51" t="s">
        <v>9</v>
      </c>
      <c r="C228" s="52" t="s">
        <v>18</v>
      </c>
      <c r="D228" s="518"/>
      <c r="E228" s="234" t="s">
        <v>35</v>
      </c>
      <c r="F228" s="453">
        <v>0</v>
      </c>
      <c r="G228" s="453">
        <v>0</v>
      </c>
      <c r="H228" s="452">
        <v>0</v>
      </c>
      <c r="I228" s="452">
        <v>0</v>
      </c>
      <c r="J228" s="78">
        <f t="shared" si="12"/>
        <v>0</v>
      </c>
      <c r="K228" s="529">
        <v>0</v>
      </c>
      <c r="L228" s="469">
        <v>0</v>
      </c>
      <c r="M228" s="470">
        <v>0</v>
      </c>
      <c r="N228" s="470">
        <v>0</v>
      </c>
      <c r="O228" s="190">
        <f t="shared" si="13"/>
        <v>0</v>
      </c>
      <c r="P228" s="514"/>
      <c r="Q228" s="515"/>
      <c r="R228" s="391"/>
      <c r="S228" s="348"/>
      <c r="T228" s="362"/>
    </row>
    <row r="229" spans="1:20" s="293" customFormat="1" ht="12.75" outlineLevel="1">
      <c r="A229" s="517"/>
      <c r="B229" s="51" t="s">
        <v>9</v>
      </c>
      <c r="C229" s="52" t="s">
        <v>19</v>
      </c>
      <c r="D229" s="518"/>
      <c r="E229" s="234" t="s">
        <v>35</v>
      </c>
      <c r="F229" s="453">
        <v>0</v>
      </c>
      <c r="G229" s="453">
        <v>0</v>
      </c>
      <c r="H229" s="452">
        <v>0</v>
      </c>
      <c r="I229" s="452">
        <v>0</v>
      </c>
      <c r="J229" s="78">
        <f t="shared" si="12"/>
        <v>0</v>
      </c>
      <c r="K229" s="529">
        <v>0</v>
      </c>
      <c r="L229" s="469">
        <v>0</v>
      </c>
      <c r="M229" s="470">
        <v>0</v>
      </c>
      <c r="N229" s="470">
        <v>0</v>
      </c>
      <c r="O229" s="190">
        <f t="shared" si="13"/>
        <v>0</v>
      </c>
      <c r="P229" s="514"/>
      <c r="Q229" s="515"/>
      <c r="R229" s="391"/>
      <c r="S229" s="348"/>
      <c r="T229" s="362"/>
    </row>
    <row r="230" spans="1:20" s="293" customFormat="1" ht="12.75" outlineLevel="1">
      <c r="A230" s="517" t="s">
        <v>364</v>
      </c>
      <c r="B230" s="532" t="s">
        <v>9</v>
      </c>
      <c r="C230" s="533" t="s">
        <v>20</v>
      </c>
      <c r="D230" s="535" t="s">
        <v>483</v>
      </c>
      <c r="E230" s="234" t="s">
        <v>35</v>
      </c>
      <c r="F230" s="536">
        <v>1</v>
      </c>
      <c r="G230" s="536">
        <v>1</v>
      </c>
      <c r="H230" s="537">
        <v>2586</v>
      </c>
      <c r="I230" s="537">
        <v>2586</v>
      </c>
      <c r="J230" s="78">
        <f t="shared" si="12"/>
        <v>1</v>
      </c>
      <c r="K230" s="529">
        <v>0</v>
      </c>
      <c r="L230" s="540">
        <v>1</v>
      </c>
      <c r="M230" s="540">
        <v>1</v>
      </c>
      <c r="N230" s="540">
        <v>1</v>
      </c>
      <c r="O230" s="190">
        <f t="shared" si="13"/>
        <v>1</v>
      </c>
      <c r="P230" s="514"/>
      <c r="Q230" s="515"/>
      <c r="R230" s="391"/>
      <c r="S230" s="348"/>
      <c r="T230" s="362"/>
    </row>
    <row r="231" spans="1:20" s="293" customFormat="1" ht="12.75" outlineLevel="1">
      <c r="A231" s="517" t="s">
        <v>364</v>
      </c>
      <c r="B231" s="532" t="s">
        <v>9</v>
      </c>
      <c r="C231" s="533" t="s">
        <v>20</v>
      </c>
      <c r="D231" s="535" t="s">
        <v>484</v>
      </c>
      <c r="E231" s="234" t="s">
        <v>35</v>
      </c>
      <c r="F231" s="536">
        <v>1</v>
      </c>
      <c r="G231" s="536">
        <v>1</v>
      </c>
      <c r="H231" s="537">
        <v>2586</v>
      </c>
      <c r="I231" s="537">
        <v>2586</v>
      </c>
      <c r="J231" s="78">
        <f t="shared" si="12"/>
        <v>1</v>
      </c>
      <c r="K231" s="529">
        <v>0</v>
      </c>
      <c r="L231" s="540">
        <v>1</v>
      </c>
      <c r="M231" s="540">
        <v>1</v>
      </c>
      <c r="N231" s="540">
        <v>1</v>
      </c>
      <c r="O231" s="190">
        <f t="shared" si="13"/>
        <v>1</v>
      </c>
      <c r="P231" s="514"/>
      <c r="Q231" s="515"/>
      <c r="R231" s="391"/>
      <c r="S231" s="348"/>
      <c r="T231" s="362"/>
    </row>
    <row r="232" spans="1:20" s="293" customFormat="1" ht="12.75" outlineLevel="1">
      <c r="A232" s="517" t="s">
        <v>364</v>
      </c>
      <c r="B232" s="532" t="s">
        <v>9</v>
      </c>
      <c r="C232" s="533" t="s">
        <v>20</v>
      </c>
      <c r="D232" s="535" t="s">
        <v>485</v>
      </c>
      <c r="E232" s="234" t="s">
        <v>35</v>
      </c>
      <c r="F232" s="536">
        <v>1</v>
      </c>
      <c r="G232" s="536">
        <v>1</v>
      </c>
      <c r="H232" s="537">
        <v>2586</v>
      </c>
      <c r="I232" s="537">
        <v>2586</v>
      </c>
      <c r="J232" s="78">
        <f t="shared" si="12"/>
        <v>1</v>
      </c>
      <c r="K232" s="529">
        <v>0</v>
      </c>
      <c r="L232" s="540">
        <v>1</v>
      </c>
      <c r="M232" s="540">
        <v>1</v>
      </c>
      <c r="N232" s="540">
        <v>1</v>
      </c>
      <c r="O232" s="190">
        <f t="shared" si="13"/>
        <v>1</v>
      </c>
      <c r="P232" s="514"/>
      <c r="Q232" s="515"/>
      <c r="R232" s="391"/>
      <c r="S232" s="348"/>
      <c r="T232" s="362"/>
    </row>
    <row r="233" spans="1:20" s="293" customFormat="1" ht="12.75" outlineLevel="1">
      <c r="A233" s="517" t="s">
        <v>364</v>
      </c>
      <c r="B233" s="532" t="s">
        <v>9</v>
      </c>
      <c r="C233" s="533" t="s">
        <v>20</v>
      </c>
      <c r="D233" s="535" t="s">
        <v>486</v>
      </c>
      <c r="E233" s="234" t="s">
        <v>35</v>
      </c>
      <c r="F233" s="536">
        <v>1</v>
      </c>
      <c r="G233" s="536">
        <v>1</v>
      </c>
      <c r="H233" s="537">
        <v>2586</v>
      </c>
      <c r="I233" s="537">
        <v>2586</v>
      </c>
      <c r="J233" s="78">
        <f t="shared" si="12"/>
        <v>1</v>
      </c>
      <c r="K233" s="529">
        <v>0</v>
      </c>
      <c r="L233" s="540">
        <v>1</v>
      </c>
      <c r="M233" s="540">
        <v>1</v>
      </c>
      <c r="N233" s="540">
        <v>1</v>
      </c>
      <c r="O233" s="190">
        <f t="shared" si="13"/>
        <v>1</v>
      </c>
      <c r="P233" s="514"/>
      <c r="Q233" s="515"/>
      <c r="R233" s="391"/>
      <c r="S233" s="348"/>
      <c r="T233" s="362"/>
    </row>
    <row r="234" spans="1:20" s="293" customFormat="1" ht="12.75" outlineLevel="1">
      <c r="A234" s="517" t="s">
        <v>364</v>
      </c>
      <c r="B234" s="532" t="s">
        <v>9</v>
      </c>
      <c r="C234" s="533" t="s">
        <v>20</v>
      </c>
      <c r="D234" s="535" t="s">
        <v>487</v>
      </c>
      <c r="E234" s="234" t="s">
        <v>35</v>
      </c>
      <c r="F234" s="536">
        <v>1</v>
      </c>
      <c r="G234" s="536">
        <v>1</v>
      </c>
      <c r="H234" s="537">
        <v>2586</v>
      </c>
      <c r="I234" s="537">
        <v>2586</v>
      </c>
      <c r="J234" s="78">
        <f t="shared" si="12"/>
        <v>1</v>
      </c>
      <c r="K234" s="529">
        <v>0</v>
      </c>
      <c r="L234" s="540">
        <v>1</v>
      </c>
      <c r="M234" s="540">
        <v>1</v>
      </c>
      <c r="N234" s="540">
        <v>1</v>
      </c>
      <c r="O234" s="190">
        <f t="shared" si="13"/>
        <v>1</v>
      </c>
      <c r="P234" s="514"/>
      <c r="Q234" s="515"/>
      <c r="R234" s="391"/>
      <c r="S234" s="348"/>
      <c r="T234" s="362"/>
    </row>
    <row r="235" spans="1:20" s="293" customFormat="1" ht="12.75" outlineLevel="1">
      <c r="A235" s="517" t="s">
        <v>364</v>
      </c>
      <c r="B235" s="532" t="s">
        <v>9</v>
      </c>
      <c r="C235" s="533" t="s">
        <v>20</v>
      </c>
      <c r="D235" s="535" t="s">
        <v>488</v>
      </c>
      <c r="E235" s="234" t="s">
        <v>35</v>
      </c>
      <c r="F235" s="536">
        <v>1</v>
      </c>
      <c r="G235" s="536">
        <v>1</v>
      </c>
      <c r="H235" s="537">
        <v>2586</v>
      </c>
      <c r="I235" s="537">
        <v>2586</v>
      </c>
      <c r="J235" s="78">
        <f t="shared" si="12"/>
        <v>1</v>
      </c>
      <c r="K235" s="529">
        <v>0</v>
      </c>
      <c r="L235" s="540">
        <v>1</v>
      </c>
      <c r="M235" s="540">
        <v>1</v>
      </c>
      <c r="N235" s="540">
        <v>1</v>
      </c>
      <c r="O235" s="190">
        <f t="shared" si="13"/>
        <v>1</v>
      </c>
      <c r="P235" s="514"/>
      <c r="Q235" s="515"/>
      <c r="R235" s="391"/>
      <c r="S235" s="348"/>
      <c r="T235" s="362"/>
    </row>
    <row r="236" spans="1:20" s="293" customFormat="1" ht="12.75" outlineLevel="1">
      <c r="A236" s="517" t="s">
        <v>364</v>
      </c>
      <c r="B236" s="532" t="s">
        <v>9</v>
      </c>
      <c r="C236" s="533" t="s">
        <v>20</v>
      </c>
      <c r="D236" s="535" t="s">
        <v>489</v>
      </c>
      <c r="E236" s="234" t="s">
        <v>35</v>
      </c>
      <c r="F236" s="536">
        <v>1</v>
      </c>
      <c r="G236" s="536">
        <v>1</v>
      </c>
      <c r="H236" s="537">
        <v>2586</v>
      </c>
      <c r="I236" s="537">
        <v>2586</v>
      </c>
      <c r="J236" s="78">
        <f t="shared" si="12"/>
        <v>1</v>
      </c>
      <c r="K236" s="529">
        <v>0</v>
      </c>
      <c r="L236" s="540">
        <v>1</v>
      </c>
      <c r="M236" s="540">
        <v>1</v>
      </c>
      <c r="N236" s="540">
        <v>1</v>
      </c>
      <c r="O236" s="190">
        <f t="shared" si="13"/>
        <v>1</v>
      </c>
      <c r="P236" s="514"/>
      <c r="Q236" s="515"/>
      <c r="R236" s="391"/>
      <c r="S236" s="348"/>
      <c r="T236" s="362"/>
    </row>
    <row r="237" spans="1:20" s="293" customFormat="1" ht="12.75" outlineLevel="1">
      <c r="A237" s="517" t="s">
        <v>364</v>
      </c>
      <c r="B237" s="532" t="s">
        <v>9</v>
      </c>
      <c r="C237" s="533" t="s">
        <v>20</v>
      </c>
      <c r="D237" s="535" t="s">
        <v>490</v>
      </c>
      <c r="E237" s="234" t="s">
        <v>35</v>
      </c>
      <c r="F237" s="536">
        <v>1</v>
      </c>
      <c r="G237" s="536">
        <v>1</v>
      </c>
      <c r="H237" s="537">
        <v>2586</v>
      </c>
      <c r="I237" s="537">
        <v>2586</v>
      </c>
      <c r="J237" s="78">
        <f t="shared" si="12"/>
        <v>1</v>
      </c>
      <c r="K237" s="529">
        <v>0</v>
      </c>
      <c r="L237" s="540">
        <v>1</v>
      </c>
      <c r="M237" s="540">
        <v>1</v>
      </c>
      <c r="N237" s="540">
        <v>1</v>
      </c>
      <c r="O237" s="190">
        <f t="shared" si="13"/>
        <v>1</v>
      </c>
      <c r="P237" s="514"/>
      <c r="Q237" s="515"/>
      <c r="R237" s="391"/>
      <c r="S237" s="348"/>
      <c r="T237" s="362"/>
    </row>
    <row r="238" spans="1:20" s="293" customFormat="1" ht="12.75" outlineLevel="1">
      <c r="A238" s="517" t="s">
        <v>364</v>
      </c>
      <c r="B238" s="532" t="s">
        <v>9</v>
      </c>
      <c r="C238" s="533" t="s">
        <v>20</v>
      </c>
      <c r="D238" s="535" t="s">
        <v>491</v>
      </c>
      <c r="E238" s="234" t="s">
        <v>35</v>
      </c>
      <c r="F238" s="536">
        <v>1</v>
      </c>
      <c r="G238" s="536">
        <v>1</v>
      </c>
      <c r="H238" s="537">
        <v>2586</v>
      </c>
      <c r="I238" s="537">
        <v>2586</v>
      </c>
      <c r="J238" s="78">
        <f aca="true" t="shared" si="14" ref="J238:J269">IF(H238&gt;0,I238/H238,0)</f>
        <v>1</v>
      </c>
      <c r="K238" s="529">
        <v>0</v>
      </c>
      <c r="L238" s="540">
        <v>1</v>
      </c>
      <c r="M238" s="540">
        <v>1</v>
      </c>
      <c r="N238" s="540">
        <v>1</v>
      </c>
      <c r="O238" s="190">
        <f t="shared" si="13"/>
        <v>1</v>
      </c>
      <c r="P238" s="514"/>
      <c r="Q238" s="515"/>
      <c r="R238" s="391"/>
      <c r="S238" s="348"/>
      <c r="T238" s="362"/>
    </row>
    <row r="239" spans="1:20" s="293" customFormat="1" ht="12.75" outlineLevel="1">
      <c r="A239" s="517" t="s">
        <v>364</v>
      </c>
      <c r="B239" s="532" t="s">
        <v>9</v>
      </c>
      <c r="C239" s="533" t="s">
        <v>20</v>
      </c>
      <c r="D239" s="535" t="s">
        <v>492</v>
      </c>
      <c r="E239" s="234" t="s">
        <v>35</v>
      </c>
      <c r="F239" s="536">
        <v>1</v>
      </c>
      <c r="G239" s="536">
        <v>1</v>
      </c>
      <c r="H239" s="537">
        <v>2586</v>
      </c>
      <c r="I239" s="537">
        <v>2586</v>
      </c>
      <c r="J239" s="78">
        <f t="shared" si="14"/>
        <v>1</v>
      </c>
      <c r="K239" s="529">
        <v>0</v>
      </c>
      <c r="L239" s="540">
        <v>1</v>
      </c>
      <c r="M239" s="540">
        <v>1</v>
      </c>
      <c r="N239" s="540">
        <v>1</v>
      </c>
      <c r="O239" s="190">
        <f t="shared" si="13"/>
        <v>1</v>
      </c>
      <c r="P239" s="514"/>
      <c r="Q239" s="515"/>
      <c r="R239" s="391"/>
      <c r="S239" s="348"/>
      <c r="T239" s="362"/>
    </row>
    <row r="240" spans="1:20" s="293" customFormat="1" ht="12.75" outlineLevel="1">
      <c r="A240" s="517" t="s">
        <v>364</v>
      </c>
      <c r="B240" s="532" t="s">
        <v>9</v>
      </c>
      <c r="C240" s="533" t="s">
        <v>20</v>
      </c>
      <c r="D240" s="535" t="s">
        <v>493</v>
      </c>
      <c r="E240" s="234" t="s">
        <v>35</v>
      </c>
      <c r="F240" s="536">
        <v>1</v>
      </c>
      <c r="G240" s="536">
        <v>1</v>
      </c>
      <c r="H240" s="537">
        <v>2586</v>
      </c>
      <c r="I240" s="537">
        <v>2586</v>
      </c>
      <c r="J240" s="78">
        <f t="shared" si="14"/>
        <v>1</v>
      </c>
      <c r="K240" s="529">
        <v>0</v>
      </c>
      <c r="L240" s="540">
        <v>1</v>
      </c>
      <c r="M240" s="540">
        <v>1</v>
      </c>
      <c r="N240" s="540">
        <v>1</v>
      </c>
      <c r="O240" s="190">
        <f t="shared" si="13"/>
        <v>1</v>
      </c>
      <c r="P240" s="514"/>
      <c r="Q240" s="515"/>
      <c r="R240" s="391"/>
      <c r="S240" s="348"/>
      <c r="T240" s="362"/>
    </row>
    <row r="241" spans="1:20" s="293" customFormat="1" ht="12.75" outlineLevel="1">
      <c r="A241" s="517" t="s">
        <v>364</v>
      </c>
      <c r="B241" s="532" t="s">
        <v>9</v>
      </c>
      <c r="C241" s="533" t="s">
        <v>20</v>
      </c>
      <c r="D241" s="535" t="s">
        <v>494</v>
      </c>
      <c r="E241" s="234" t="s">
        <v>35</v>
      </c>
      <c r="F241" s="536">
        <v>1</v>
      </c>
      <c r="G241" s="536">
        <v>1</v>
      </c>
      <c r="H241" s="537">
        <v>2586</v>
      </c>
      <c r="I241" s="537">
        <v>2586</v>
      </c>
      <c r="J241" s="78">
        <f t="shared" si="14"/>
        <v>1</v>
      </c>
      <c r="K241" s="529">
        <v>0</v>
      </c>
      <c r="L241" s="540">
        <v>1</v>
      </c>
      <c r="M241" s="540">
        <v>1</v>
      </c>
      <c r="N241" s="540">
        <v>1</v>
      </c>
      <c r="O241" s="190">
        <f t="shared" si="13"/>
        <v>1</v>
      </c>
      <c r="P241" s="514"/>
      <c r="Q241" s="515"/>
      <c r="R241" s="391"/>
      <c r="S241" s="348"/>
      <c r="T241" s="362"/>
    </row>
    <row r="242" spans="1:20" s="293" customFormat="1" ht="12.75" outlineLevel="1">
      <c r="A242" s="517" t="s">
        <v>364</v>
      </c>
      <c r="B242" s="532" t="s">
        <v>9</v>
      </c>
      <c r="C242" s="533" t="s">
        <v>20</v>
      </c>
      <c r="D242" s="535" t="s">
        <v>495</v>
      </c>
      <c r="E242" s="234" t="s">
        <v>35</v>
      </c>
      <c r="F242" s="536">
        <v>1</v>
      </c>
      <c r="G242" s="536">
        <v>1</v>
      </c>
      <c r="H242" s="537">
        <v>2586</v>
      </c>
      <c r="I242" s="537">
        <v>2586</v>
      </c>
      <c r="J242" s="78">
        <f t="shared" si="14"/>
        <v>1</v>
      </c>
      <c r="K242" s="529">
        <v>0</v>
      </c>
      <c r="L242" s="540">
        <v>1</v>
      </c>
      <c r="M242" s="540">
        <v>1</v>
      </c>
      <c r="N242" s="540">
        <v>1</v>
      </c>
      <c r="O242" s="190">
        <f t="shared" si="13"/>
        <v>1</v>
      </c>
      <c r="P242" s="514"/>
      <c r="Q242" s="515"/>
      <c r="R242" s="391"/>
      <c r="S242" s="348"/>
      <c r="T242" s="362"/>
    </row>
    <row r="243" spans="1:20" s="293" customFormat="1" ht="12.75" outlineLevel="1">
      <c r="A243" s="517" t="s">
        <v>364</v>
      </c>
      <c r="B243" s="532" t="s">
        <v>9</v>
      </c>
      <c r="C243" s="533" t="s">
        <v>20</v>
      </c>
      <c r="D243" s="535" t="s">
        <v>496</v>
      </c>
      <c r="E243" s="234" t="s">
        <v>35</v>
      </c>
      <c r="F243" s="536">
        <v>1</v>
      </c>
      <c r="G243" s="536">
        <v>1</v>
      </c>
      <c r="H243" s="537">
        <v>2586</v>
      </c>
      <c r="I243" s="537">
        <v>2586</v>
      </c>
      <c r="J243" s="78">
        <f t="shared" si="14"/>
        <v>1</v>
      </c>
      <c r="K243" s="529">
        <v>0</v>
      </c>
      <c r="L243" s="540">
        <v>1</v>
      </c>
      <c r="M243" s="540">
        <v>1</v>
      </c>
      <c r="N243" s="540">
        <v>1</v>
      </c>
      <c r="O243" s="190">
        <f t="shared" si="13"/>
        <v>1</v>
      </c>
      <c r="P243" s="514"/>
      <c r="Q243" s="515"/>
      <c r="R243" s="391"/>
      <c r="S243" s="348"/>
      <c r="T243" s="362"/>
    </row>
    <row r="244" spans="1:20" s="293" customFormat="1" ht="12.75" outlineLevel="1">
      <c r="A244" s="517" t="s">
        <v>364</v>
      </c>
      <c r="B244" s="532" t="s">
        <v>9</v>
      </c>
      <c r="C244" s="533" t="s">
        <v>20</v>
      </c>
      <c r="D244" s="535" t="s">
        <v>497</v>
      </c>
      <c r="E244" s="234" t="s">
        <v>35</v>
      </c>
      <c r="F244" s="536">
        <v>1</v>
      </c>
      <c r="G244" s="536">
        <v>1</v>
      </c>
      <c r="H244" s="537">
        <v>2586</v>
      </c>
      <c r="I244" s="537">
        <v>2586</v>
      </c>
      <c r="J244" s="78">
        <f t="shared" si="14"/>
        <v>1</v>
      </c>
      <c r="K244" s="529">
        <v>0</v>
      </c>
      <c r="L244" s="540">
        <v>1</v>
      </c>
      <c r="M244" s="540">
        <v>1</v>
      </c>
      <c r="N244" s="540">
        <v>1</v>
      </c>
      <c r="O244" s="190">
        <f t="shared" si="13"/>
        <v>1</v>
      </c>
      <c r="P244" s="514"/>
      <c r="Q244" s="515"/>
      <c r="R244" s="391"/>
      <c r="S244" s="348"/>
      <c r="T244" s="362"/>
    </row>
    <row r="245" spans="1:20" s="293" customFormat="1" ht="12.75" outlineLevel="1">
      <c r="A245" s="517" t="s">
        <v>364</v>
      </c>
      <c r="B245" s="532" t="s">
        <v>9</v>
      </c>
      <c r="C245" s="533" t="s">
        <v>20</v>
      </c>
      <c r="D245" s="535" t="s">
        <v>498</v>
      </c>
      <c r="E245" s="234" t="s">
        <v>35</v>
      </c>
      <c r="F245" s="536">
        <v>1</v>
      </c>
      <c r="G245" s="536">
        <v>1</v>
      </c>
      <c r="H245" s="537">
        <v>2586</v>
      </c>
      <c r="I245" s="537">
        <v>2586</v>
      </c>
      <c r="J245" s="78">
        <f t="shared" si="14"/>
        <v>1</v>
      </c>
      <c r="K245" s="529">
        <v>0</v>
      </c>
      <c r="L245" s="540">
        <v>1</v>
      </c>
      <c r="M245" s="540">
        <v>1</v>
      </c>
      <c r="N245" s="540">
        <v>1</v>
      </c>
      <c r="O245" s="190">
        <f t="shared" si="13"/>
        <v>1</v>
      </c>
      <c r="P245" s="514"/>
      <c r="Q245" s="515"/>
      <c r="R245" s="391"/>
      <c r="S245" s="348"/>
      <c r="T245" s="362"/>
    </row>
    <row r="246" spans="1:20" s="293" customFormat="1" ht="12.75" outlineLevel="1">
      <c r="A246" s="517" t="s">
        <v>364</v>
      </c>
      <c r="B246" s="532" t="s">
        <v>9</v>
      </c>
      <c r="C246" s="533" t="s">
        <v>20</v>
      </c>
      <c r="D246" s="535" t="s">
        <v>499</v>
      </c>
      <c r="E246" s="234" t="s">
        <v>35</v>
      </c>
      <c r="F246" s="536">
        <v>1</v>
      </c>
      <c r="G246" s="536">
        <v>1</v>
      </c>
      <c r="H246" s="537">
        <v>2586</v>
      </c>
      <c r="I246" s="537">
        <v>2586</v>
      </c>
      <c r="J246" s="78">
        <f t="shared" si="14"/>
        <v>1</v>
      </c>
      <c r="K246" s="529">
        <v>0</v>
      </c>
      <c r="L246" s="540">
        <v>1</v>
      </c>
      <c r="M246" s="540">
        <v>1</v>
      </c>
      <c r="N246" s="540">
        <v>1</v>
      </c>
      <c r="O246" s="190">
        <f t="shared" si="13"/>
        <v>1</v>
      </c>
      <c r="P246" s="514"/>
      <c r="Q246" s="515"/>
      <c r="R246" s="391"/>
      <c r="S246" s="348"/>
      <c r="T246" s="362"/>
    </row>
    <row r="247" spans="1:20" s="293" customFormat="1" ht="12.75" outlineLevel="1">
      <c r="A247" s="517" t="s">
        <v>364</v>
      </c>
      <c r="B247" s="532" t="s">
        <v>9</v>
      </c>
      <c r="C247" s="533" t="s">
        <v>20</v>
      </c>
      <c r="D247" s="535" t="s">
        <v>500</v>
      </c>
      <c r="E247" s="234" t="s">
        <v>35</v>
      </c>
      <c r="F247" s="536">
        <v>1</v>
      </c>
      <c r="G247" s="536">
        <v>1</v>
      </c>
      <c r="H247" s="537">
        <v>2586</v>
      </c>
      <c r="I247" s="537">
        <v>2586</v>
      </c>
      <c r="J247" s="78">
        <f t="shared" si="14"/>
        <v>1</v>
      </c>
      <c r="K247" s="529">
        <v>0</v>
      </c>
      <c r="L247" s="540">
        <v>1</v>
      </c>
      <c r="M247" s="540">
        <v>1</v>
      </c>
      <c r="N247" s="540">
        <v>1</v>
      </c>
      <c r="O247" s="190">
        <f t="shared" si="13"/>
        <v>1</v>
      </c>
      <c r="P247" s="514"/>
      <c r="Q247" s="515"/>
      <c r="R247" s="391"/>
      <c r="S247" s="348"/>
      <c r="T247" s="362"/>
    </row>
    <row r="248" spans="1:20" s="293" customFormat="1" ht="12.75" outlineLevel="1">
      <c r="A248" s="517" t="s">
        <v>364</v>
      </c>
      <c r="B248" s="532" t="s">
        <v>9</v>
      </c>
      <c r="C248" s="533" t="s">
        <v>20</v>
      </c>
      <c r="D248" s="535" t="s">
        <v>501</v>
      </c>
      <c r="E248" s="234" t="s">
        <v>35</v>
      </c>
      <c r="F248" s="536">
        <v>1</v>
      </c>
      <c r="G248" s="536">
        <v>1</v>
      </c>
      <c r="H248" s="537">
        <v>2586</v>
      </c>
      <c r="I248" s="537">
        <v>2586</v>
      </c>
      <c r="J248" s="78">
        <f t="shared" si="14"/>
        <v>1</v>
      </c>
      <c r="K248" s="529">
        <v>0</v>
      </c>
      <c r="L248" s="540">
        <v>1</v>
      </c>
      <c r="M248" s="540">
        <v>1</v>
      </c>
      <c r="N248" s="540">
        <v>1</v>
      </c>
      <c r="O248" s="190">
        <f t="shared" si="13"/>
        <v>1</v>
      </c>
      <c r="P248" s="514"/>
      <c r="Q248" s="515"/>
      <c r="R248" s="391"/>
      <c r="S248" s="348"/>
      <c r="T248" s="362"/>
    </row>
    <row r="249" spans="1:20" s="293" customFormat="1" ht="12.75" outlineLevel="1">
      <c r="A249" s="517" t="s">
        <v>364</v>
      </c>
      <c r="B249" s="532" t="s">
        <v>9</v>
      </c>
      <c r="C249" s="533" t="s">
        <v>20</v>
      </c>
      <c r="D249" s="535" t="s">
        <v>502</v>
      </c>
      <c r="E249" s="234" t="s">
        <v>35</v>
      </c>
      <c r="F249" s="536">
        <v>1</v>
      </c>
      <c r="G249" s="536">
        <v>1</v>
      </c>
      <c r="H249" s="537">
        <v>2586</v>
      </c>
      <c r="I249" s="537">
        <v>2586</v>
      </c>
      <c r="J249" s="78">
        <f t="shared" si="14"/>
        <v>1</v>
      </c>
      <c r="K249" s="529">
        <v>0</v>
      </c>
      <c r="L249" s="540">
        <v>1</v>
      </c>
      <c r="M249" s="540">
        <v>1</v>
      </c>
      <c r="N249" s="540">
        <v>1</v>
      </c>
      <c r="O249" s="190">
        <f t="shared" si="13"/>
        <v>1</v>
      </c>
      <c r="P249" s="514"/>
      <c r="Q249" s="515"/>
      <c r="R249" s="391"/>
      <c r="S249" s="348"/>
      <c r="T249" s="362"/>
    </row>
    <row r="250" spans="1:20" s="293" customFormat="1" ht="12.75" outlineLevel="1">
      <c r="A250" s="517" t="s">
        <v>364</v>
      </c>
      <c r="B250" s="532" t="s">
        <v>9</v>
      </c>
      <c r="C250" s="533" t="s">
        <v>20</v>
      </c>
      <c r="D250" s="535" t="s">
        <v>503</v>
      </c>
      <c r="E250" s="234" t="s">
        <v>35</v>
      </c>
      <c r="F250" s="536">
        <v>1</v>
      </c>
      <c r="G250" s="536">
        <v>1</v>
      </c>
      <c r="H250" s="537">
        <v>2586</v>
      </c>
      <c r="I250" s="537">
        <v>2586</v>
      </c>
      <c r="J250" s="78">
        <f t="shared" si="14"/>
        <v>1</v>
      </c>
      <c r="K250" s="529">
        <v>0</v>
      </c>
      <c r="L250" s="540">
        <v>1</v>
      </c>
      <c r="M250" s="540">
        <v>1</v>
      </c>
      <c r="N250" s="540">
        <v>1</v>
      </c>
      <c r="O250" s="190">
        <f t="shared" si="13"/>
        <v>1</v>
      </c>
      <c r="P250" s="514"/>
      <c r="Q250" s="515"/>
      <c r="R250" s="391"/>
      <c r="S250" s="348"/>
      <c r="T250" s="362"/>
    </row>
    <row r="251" spans="1:20" s="293" customFormat="1" ht="12.75" outlineLevel="1">
      <c r="A251" s="517" t="s">
        <v>364</v>
      </c>
      <c r="B251" s="532" t="s">
        <v>9</v>
      </c>
      <c r="C251" s="533" t="s">
        <v>20</v>
      </c>
      <c r="D251" s="535" t="s">
        <v>504</v>
      </c>
      <c r="E251" s="234" t="s">
        <v>35</v>
      </c>
      <c r="F251" s="536">
        <v>1</v>
      </c>
      <c r="G251" s="536">
        <v>1</v>
      </c>
      <c r="H251" s="537">
        <v>2586</v>
      </c>
      <c r="I251" s="537">
        <v>2586</v>
      </c>
      <c r="J251" s="78">
        <f t="shared" si="14"/>
        <v>1</v>
      </c>
      <c r="K251" s="529">
        <v>0</v>
      </c>
      <c r="L251" s="540">
        <v>1</v>
      </c>
      <c r="M251" s="540">
        <v>1</v>
      </c>
      <c r="N251" s="540">
        <v>1</v>
      </c>
      <c r="O251" s="190">
        <f t="shared" si="13"/>
        <v>1</v>
      </c>
      <c r="P251" s="514"/>
      <c r="Q251" s="515"/>
      <c r="R251" s="391"/>
      <c r="S251" s="348"/>
      <c r="T251" s="362"/>
    </row>
    <row r="252" spans="1:20" s="293" customFormat="1" ht="12.75" outlineLevel="1">
      <c r="A252" s="517" t="s">
        <v>364</v>
      </c>
      <c r="B252" s="532" t="s">
        <v>9</v>
      </c>
      <c r="C252" s="533" t="s">
        <v>20</v>
      </c>
      <c r="D252" s="535" t="s">
        <v>505</v>
      </c>
      <c r="E252" s="234" t="s">
        <v>35</v>
      </c>
      <c r="F252" s="536">
        <v>1</v>
      </c>
      <c r="G252" s="536">
        <v>1</v>
      </c>
      <c r="H252" s="537">
        <v>2586</v>
      </c>
      <c r="I252" s="537">
        <v>2586</v>
      </c>
      <c r="J252" s="78">
        <f t="shared" si="14"/>
        <v>1</v>
      </c>
      <c r="K252" s="529">
        <v>0</v>
      </c>
      <c r="L252" s="540">
        <v>1</v>
      </c>
      <c r="M252" s="540">
        <v>1</v>
      </c>
      <c r="N252" s="540">
        <v>1</v>
      </c>
      <c r="O252" s="190">
        <f t="shared" si="13"/>
        <v>1</v>
      </c>
      <c r="P252" s="514"/>
      <c r="Q252" s="515"/>
      <c r="R252" s="391"/>
      <c r="S252" s="348"/>
      <c r="T252" s="362"/>
    </row>
    <row r="253" spans="1:20" s="293" customFormat="1" ht="12.75" outlineLevel="1">
      <c r="A253" s="517" t="s">
        <v>364</v>
      </c>
      <c r="B253" s="532" t="s">
        <v>9</v>
      </c>
      <c r="C253" s="533" t="s">
        <v>20</v>
      </c>
      <c r="D253" s="535" t="s">
        <v>506</v>
      </c>
      <c r="E253" s="234" t="s">
        <v>35</v>
      </c>
      <c r="F253" s="536">
        <v>1</v>
      </c>
      <c r="G253" s="536">
        <v>1</v>
      </c>
      <c r="H253" s="537">
        <v>2586</v>
      </c>
      <c r="I253" s="537">
        <v>2586</v>
      </c>
      <c r="J253" s="78">
        <f t="shared" si="14"/>
        <v>1</v>
      </c>
      <c r="K253" s="529">
        <v>0</v>
      </c>
      <c r="L253" s="540">
        <v>1</v>
      </c>
      <c r="M253" s="540">
        <v>1</v>
      </c>
      <c r="N253" s="540">
        <v>1</v>
      </c>
      <c r="O253" s="190">
        <f t="shared" si="13"/>
        <v>1</v>
      </c>
      <c r="P253" s="514"/>
      <c r="Q253" s="515"/>
      <c r="R253" s="391"/>
      <c r="S253" s="348"/>
      <c r="T253" s="362"/>
    </row>
    <row r="254" spans="1:20" s="293" customFormat="1" ht="12.75" outlineLevel="1">
      <c r="A254" s="517"/>
      <c r="B254" s="51" t="s">
        <v>9</v>
      </c>
      <c r="C254" s="52" t="s">
        <v>21</v>
      </c>
      <c r="D254" s="518"/>
      <c r="E254" s="234" t="s">
        <v>35</v>
      </c>
      <c r="F254" s="453">
        <v>0</v>
      </c>
      <c r="G254" s="453">
        <v>0</v>
      </c>
      <c r="H254" s="452">
        <v>0</v>
      </c>
      <c r="I254" s="452">
        <v>0</v>
      </c>
      <c r="J254" s="78">
        <f t="shared" si="14"/>
        <v>0</v>
      </c>
      <c r="K254" s="529">
        <v>0</v>
      </c>
      <c r="L254" s="469">
        <v>0</v>
      </c>
      <c r="M254" s="470">
        <v>0</v>
      </c>
      <c r="N254" s="470">
        <v>0</v>
      </c>
      <c r="O254" s="190">
        <f t="shared" si="13"/>
        <v>0</v>
      </c>
      <c r="P254" s="514"/>
      <c r="Q254" s="515"/>
      <c r="R254" s="391"/>
      <c r="S254" s="348"/>
      <c r="T254" s="362"/>
    </row>
    <row r="255" spans="1:20" s="293" customFormat="1" ht="12.75" outlineLevel="1">
      <c r="A255" s="517" t="s">
        <v>701</v>
      </c>
      <c r="B255" s="51" t="s">
        <v>9</v>
      </c>
      <c r="C255" s="52" t="s">
        <v>22</v>
      </c>
      <c r="D255" s="518" t="s">
        <v>702</v>
      </c>
      <c r="E255" s="234" t="s">
        <v>35</v>
      </c>
      <c r="F255" s="536">
        <v>1</v>
      </c>
      <c r="G255" s="536">
        <v>1</v>
      </c>
      <c r="H255" s="537">
        <v>2586</v>
      </c>
      <c r="I255" s="537">
        <v>2586</v>
      </c>
      <c r="J255" s="78">
        <f t="shared" si="14"/>
        <v>1</v>
      </c>
      <c r="K255" s="529">
        <v>0</v>
      </c>
      <c r="L255" s="469">
        <v>0</v>
      </c>
      <c r="M255" s="470">
        <v>0</v>
      </c>
      <c r="N255" s="470">
        <v>0</v>
      </c>
      <c r="O255" s="190">
        <f aca="true" t="shared" si="15" ref="O255:O269">IF(AND(M255=1,N255=1),1,0)</f>
        <v>0</v>
      </c>
      <c r="P255" s="514"/>
      <c r="Q255" s="515"/>
      <c r="R255" s="391"/>
      <c r="S255" s="348"/>
      <c r="T255" s="362"/>
    </row>
    <row r="256" spans="1:20" s="293" customFormat="1" ht="12.75" outlineLevel="1">
      <c r="A256" s="517" t="s">
        <v>701</v>
      </c>
      <c r="B256" s="51" t="s">
        <v>9</v>
      </c>
      <c r="C256" s="52" t="s">
        <v>22</v>
      </c>
      <c r="D256" s="518" t="s">
        <v>710</v>
      </c>
      <c r="E256" s="234" t="s">
        <v>35</v>
      </c>
      <c r="F256" s="536">
        <v>1</v>
      </c>
      <c r="G256" s="536">
        <v>1</v>
      </c>
      <c r="H256" s="537">
        <v>2586</v>
      </c>
      <c r="I256" s="537">
        <v>2586</v>
      </c>
      <c r="J256" s="78">
        <f aca="true" t="shared" si="16" ref="J256:J262">IF(H256&gt;0,I256/H256,0)</f>
        <v>1</v>
      </c>
      <c r="K256" s="529">
        <v>0</v>
      </c>
      <c r="L256" s="469">
        <v>0</v>
      </c>
      <c r="M256" s="470">
        <v>0</v>
      </c>
      <c r="N256" s="470">
        <v>0</v>
      </c>
      <c r="O256" s="190">
        <f aca="true" t="shared" si="17" ref="O256:O262">IF(AND(M256=1,N256=1),1,0)</f>
        <v>0</v>
      </c>
      <c r="P256" s="514"/>
      <c r="Q256" s="515"/>
      <c r="R256" s="391"/>
      <c r="S256" s="348"/>
      <c r="T256" s="362"/>
    </row>
    <row r="257" spans="1:20" s="293" customFormat="1" ht="12.75" outlineLevel="1">
      <c r="A257" s="517" t="s">
        <v>701</v>
      </c>
      <c r="B257" s="51" t="s">
        <v>9</v>
      </c>
      <c r="C257" s="52" t="s">
        <v>22</v>
      </c>
      <c r="D257" s="518" t="s">
        <v>703</v>
      </c>
      <c r="E257" s="234" t="s">
        <v>35</v>
      </c>
      <c r="F257" s="536">
        <v>1</v>
      </c>
      <c r="G257" s="536">
        <v>1</v>
      </c>
      <c r="H257" s="537">
        <v>2586</v>
      </c>
      <c r="I257" s="537">
        <v>2586</v>
      </c>
      <c r="J257" s="78">
        <f t="shared" si="16"/>
        <v>1</v>
      </c>
      <c r="K257" s="529">
        <v>0</v>
      </c>
      <c r="L257" s="469">
        <v>0</v>
      </c>
      <c r="M257" s="470">
        <v>0</v>
      </c>
      <c r="N257" s="470">
        <v>0</v>
      </c>
      <c r="O257" s="190">
        <f t="shared" si="17"/>
        <v>0</v>
      </c>
      <c r="P257" s="514"/>
      <c r="Q257" s="515"/>
      <c r="R257" s="391"/>
      <c r="S257" s="348"/>
      <c r="T257" s="362"/>
    </row>
    <row r="258" spans="1:20" s="293" customFormat="1" ht="12.75" outlineLevel="1">
      <c r="A258" s="517" t="s">
        <v>701</v>
      </c>
      <c r="B258" s="51" t="s">
        <v>9</v>
      </c>
      <c r="C258" s="52" t="s">
        <v>22</v>
      </c>
      <c r="D258" s="518" t="s">
        <v>704</v>
      </c>
      <c r="E258" s="234" t="s">
        <v>35</v>
      </c>
      <c r="F258" s="536">
        <v>1</v>
      </c>
      <c r="G258" s="536">
        <v>1</v>
      </c>
      <c r="H258" s="537">
        <v>2586</v>
      </c>
      <c r="I258" s="537">
        <v>2586</v>
      </c>
      <c r="J258" s="78">
        <f t="shared" si="16"/>
        <v>1</v>
      </c>
      <c r="K258" s="529">
        <v>0</v>
      </c>
      <c r="L258" s="469">
        <v>0</v>
      </c>
      <c r="M258" s="470">
        <v>0</v>
      </c>
      <c r="N258" s="470">
        <v>0</v>
      </c>
      <c r="O258" s="190">
        <f t="shared" si="17"/>
        <v>0</v>
      </c>
      <c r="P258" s="514"/>
      <c r="Q258" s="515"/>
      <c r="R258" s="391"/>
      <c r="S258" s="348"/>
      <c r="T258" s="362"/>
    </row>
    <row r="259" spans="1:20" s="293" customFormat="1" ht="12.75" outlineLevel="1">
      <c r="A259" s="517" t="s">
        <v>701</v>
      </c>
      <c r="B259" s="51" t="s">
        <v>9</v>
      </c>
      <c r="C259" s="52" t="s">
        <v>22</v>
      </c>
      <c r="D259" s="518" t="s">
        <v>705</v>
      </c>
      <c r="E259" s="234" t="s">
        <v>35</v>
      </c>
      <c r="F259" s="536">
        <v>1</v>
      </c>
      <c r="G259" s="536">
        <v>1</v>
      </c>
      <c r="H259" s="537">
        <v>2586</v>
      </c>
      <c r="I259" s="537">
        <v>2586</v>
      </c>
      <c r="J259" s="78">
        <f t="shared" si="16"/>
        <v>1</v>
      </c>
      <c r="K259" s="529">
        <v>0</v>
      </c>
      <c r="L259" s="469">
        <v>0</v>
      </c>
      <c r="M259" s="470">
        <v>0</v>
      </c>
      <c r="N259" s="470">
        <v>0</v>
      </c>
      <c r="O259" s="190">
        <f t="shared" si="17"/>
        <v>0</v>
      </c>
      <c r="P259" s="514"/>
      <c r="Q259" s="515"/>
      <c r="R259" s="391"/>
      <c r="S259" s="348"/>
      <c r="T259" s="362"/>
    </row>
    <row r="260" spans="1:20" s="293" customFormat="1" ht="12.75" outlineLevel="1">
      <c r="A260" s="517" t="s">
        <v>701</v>
      </c>
      <c r="B260" s="51" t="s">
        <v>9</v>
      </c>
      <c r="C260" s="52" t="s">
        <v>22</v>
      </c>
      <c r="D260" s="518" t="s">
        <v>706</v>
      </c>
      <c r="E260" s="234" t="s">
        <v>35</v>
      </c>
      <c r="F260" s="536">
        <v>1</v>
      </c>
      <c r="G260" s="536">
        <v>1</v>
      </c>
      <c r="H260" s="537">
        <v>2586</v>
      </c>
      <c r="I260" s="537">
        <v>2586</v>
      </c>
      <c r="J260" s="78">
        <f t="shared" si="16"/>
        <v>1</v>
      </c>
      <c r="K260" s="529">
        <v>0</v>
      </c>
      <c r="L260" s="469">
        <v>0</v>
      </c>
      <c r="M260" s="470">
        <v>0</v>
      </c>
      <c r="N260" s="470">
        <v>0</v>
      </c>
      <c r="O260" s="190">
        <f t="shared" si="17"/>
        <v>0</v>
      </c>
      <c r="P260" s="514"/>
      <c r="Q260" s="515"/>
      <c r="R260" s="391"/>
      <c r="S260" s="348"/>
      <c r="T260" s="362"/>
    </row>
    <row r="261" spans="1:20" s="293" customFormat="1" ht="12.75" outlineLevel="1">
      <c r="A261" s="517" t="s">
        <v>701</v>
      </c>
      <c r="B261" s="51" t="s">
        <v>9</v>
      </c>
      <c r="C261" s="52" t="s">
        <v>22</v>
      </c>
      <c r="D261" s="535" t="s">
        <v>707</v>
      </c>
      <c r="E261" s="234" t="s">
        <v>35</v>
      </c>
      <c r="F261" s="536">
        <v>1</v>
      </c>
      <c r="G261" s="536">
        <v>1</v>
      </c>
      <c r="H261" s="537">
        <v>2586</v>
      </c>
      <c r="I261" s="537">
        <v>2586</v>
      </c>
      <c r="J261" s="78">
        <f t="shared" si="16"/>
        <v>1</v>
      </c>
      <c r="K261" s="529">
        <v>0</v>
      </c>
      <c r="L261" s="469">
        <v>0</v>
      </c>
      <c r="M261" s="470">
        <v>0</v>
      </c>
      <c r="N261" s="470">
        <v>0</v>
      </c>
      <c r="O261" s="190">
        <f t="shared" si="17"/>
        <v>0</v>
      </c>
      <c r="P261" s="514"/>
      <c r="Q261" s="515"/>
      <c r="R261" s="391"/>
      <c r="S261" s="348"/>
      <c r="T261" s="362"/>
    </row>
    <row r="262" spans="1:20" s="293" customFormat="1" ht="12.75" outlineLevel="1">
      <c r="A262" s="517" t="s">
        <v>709</v>
      </c>
      <c r="B262" s="51" t="s">
        <v>9</v>
      </c>
      <c r="C262" s="52" t="s">
        <v>22</v>
      </c>
      <c r="D262" s="518" t="s">
        <v>708</v>
      </c>
      <c r="E262" s="234" t="s">
        <v>35</v>
      </c>
      <c r="F262" s="536">
        <v>1</v>
      </c>
      <c r="G262" s="536">
        <v>1</v>
      </c>
      <c r="H262" s="537">
        <v>2586</v>
      </c>
      <c r="I262" s="537">
        <v>2586</v>
      </c>
      <c r="J262" s="78">
        <f t="shared" si="16"/>
        <v>1</v>
      </c>
      <c r="K262" s="529">
        <v>0</v>
      </c>
      <c r="L262" s="469">
        <v>0</v>
      </c>
      <c r="M262" s="470">
        <v>0</v>
      </c>
      <c r="N262" s="470">
        <v>0</v>
      </c>
      <c r="O262" s="190">
        <f t="shared" si="17"/>
        <v>0</v>
      </c>
      <c r="P262" s="514"/>
      <c r="Q262" s="515"/>
      <c r="R262" s="391"/>
      <c r="S262" s="348"/>
      <c r="T262" s="362"/>
    </row>
    <row r="263" spans="1:20" s="293" customFormat="1" ht="12.75" outlineLevel="1">
      <c r="A263" s="517"/>
      <c r="B263" s="51" t="s">
        <v>9</v>
      </c>
      <c r="C263" s="52" t="s">
        <v>23</v>
      </c>
      <c r="D263" s="518"/>
      <c r="E263" s="234" t="s">
        <v>35</v>
      </c>
      <c r="F263" s="453">
        <v>0</v>
      </c>
      <c r="G263" s="453">
        <v>0</v>
      </c>
      <c r="H263" s="452">
        <v>0</v>
      </c>
      <c r="I263" s="452">
        <v>0</v>
      </c>
      <c r="J263" s="78">
        <f t="shared" si="14"/>
        <v>0</v>
      </c>
      <c r="K263" s="529">
        <v>0</v>
      </c>
      <c r="L263" s="469">
        <v>0</v>
      </c>
      <c r="M263" s="470">
        <v>0</v>
      </c>
      <c r="N263" s="470">
        <v>0</v>
      </c>
      <c r="O263" s="190">
        <f t="shared" si="15"/>
        <v>0</v>
      </c>
      <c r="P263" s="514"/>
      <c r="Q263" s="515"/>
      <c r="R263" s="391"/>
      <c r="S263" s="348"/>
      <c r="T263" s="362"/>
    </row>
    <row r="264" spans="1:20" s="293" customFormat="1" ht="12.75" outlineLevel="1">
      <c r="A264" s="517"/>
      <c r="B264" s="51" t="s">
        <v>9</v>
      </c>
      <c r="C264" s="52" t="s">
        <v>24</v>
      </c>
      <c r="D264" s="518"/>
      <c r="E264" s="234" t="s">
        <v>35</v>
      </c>
      <c r="F264" s="453">
        <v>0</v>
      </c>
      <c r="G264" s="453">
        <v>0</v>
      </c>
      <c r="H264" s="452">
        <v>0</v>
      </c>
      <c r="I264" s="452">
        <v>0</v>
      </c>
      <c r="J264" s="78">
        <f t="shared" si="14"/>
        <v>0</v>
      </c>
      <c r="K264" s="529">
        <v>0</v>
      </c>
      <c r="L264" s="469">
        <v>0</v>
      </c>
      <c r="M264" s="470">
        <v>0</v>
      </c>
      <c r="N264" s="470">
        <v>0</v>
      </c>
      <c r="O264" s="190">
        <f t="shared" si="15"/>
        <v>0</v>
      </c>
      <c r="P264" s="514"/>
      <c r="Q264" s="515"/>
      <c r="R264" s="391"/>
      <c r="S264" s="348"/>
      <c r="T264" s="362"/>
    </row>
    <row r="265" spans="1:20" s="293" customFormat="1" ht="12.75" outlineLevel="1">
      <c r="A265" s="517" t="s">
        <v>410</v>
      </c>
      <c r="B265" s="532" t="s">
        <v>9</v>
      </c>
      <c r="C265" s="533" t="s">
        <v>25</v>
      </c>
      <c r="D265" s="535" t="s">
        <v>507</v>
      </c>
      <c r="E265" s="234" t="s">
        <v>35</v>
      </c>
      <c r="F265" s="453">
        <v>1</v>
      </c>
      <c r="G265" s="453">
        <v>1</v>
      </c>
      <c r="H265" s="537">
        <v>2586</v>
      </c>
      <c r="I265" s="537">
        <v>2586</v>
      </c>
      <c r="J265" s="78">
        <f t="shared" si="14"/>
        <v>1</v>
      </c>
      <c r="K265" s="529">
        <v>0</v>
      </c>
      <c r="L265" s="469">
        <v>0</v>
      </c>
      <c r="M265" s="470">
        <v>0</v>
      </c>
      <c r="N265" s="470">
        <v>0</v>
      </c>
      <c r="O265" s="190">
        <f t="shared" si="15"/>
        <v>0</v>
      </c>
      <c r="P265" s="514"/>
      <c r="Q265" s="515"/>
      <c r="R265" s="391"/>
      <c r="S265" s="348"/>
      <c r="T265" s="362"/>
    </row>
    <row r="266" spans="1:20" s="293" customFormat="1" ht="12.75" outlineLevel="1">
      <c r="A266" s="517" t="s">
        <v>711</v>
      </c>
      <c r="B266" s="51" t="s">
        <v>9</v>
      </c>
      <c r="C266" s="52" t="s">
        <v>26</v>
      </c>
      <c r="D266" s="518" t="s">
        <v>712</v>
      </c>
      <c r="E266" s="234" t="s">
        <v>35</v>
      </c>
      <c r="F266" s="453">
        <v>1</v>
      </c>
      <c r="G266" s="453">
        <v>1</v>
      </c>
      <c r="H266" s="537">
        <v>2586</v>
      </c>
      <c r="I266" s="537">
        <v>2586</v>
      </c>
      <c r="J266" s="78">
        <f t="shared" si="14"/>
        <v>1</v>
      </c>
      <c r="K266" s="529">
        <v>0</v>
      </c>
      <c r="L266" s="469">
        <v>0</v>
      </c>
      <c r="M266" s="470">
        <v>0</v>
      </c>
      <c r="N266" s="470">
        <v>0</v>
      </c>
      <c r="O266" s="190">
        <f t="shared" si="15"/>
        <v>0</v>
      </c>
      <c r="P266" s="514"/>
      <c r="Q266" s="515"/>
      <c r="R266" s="391"/>
      <c r="S266" s="348"/>
      <c r="T266" s="362"/>
    </row>
    <row r="267" spans="1:20" s="293" customFormat="1" ht="12.75" outlineLevel="1">
      <c r="A267" s="517"/>
      <c r="B267" s="51" t="s">
        <v>9</v>
      </c>
      <c r="C267" s="52" t="s">
        <v>27</v>
      </c>
      <c r="D267" s="518"/>
      <c r="E267" s="234" t="s">
        <v>35</v>
      </c>
      <c r="F267" s="453">
        <v>0</v>
      </c>
      <c r="G267" s="453">
        <v>0</v>
      </c>
      <c r="H267" s="452">
        <v>0</v>
      </c>
      <c r="I267" s="452">
        <v>0</v>
      </c>
      <c r="J267" s="78">
        <f t="shared" si="14"/>
        <v>0</v>
      </c>
      <c r="K267" s="529">
        <v>0</v>
      </c>
      <c r="L267" s="469">
        <v>0</v>
      </c>
      <c r="M267" s="470">
        <v>0</v>
      </c>
      <c r="N267" s="470">
        <v>0</v>
      </c>
      <c r="O267" s="190">
        <f t="shared" si="15"/>
        <v>0</v>
      </c>
      <c r="P267" s="514"/>
      <c r="Q267" s="515"/>
      <c r="R267" s="391"/>
      <c r="S267" s="348"/>
      <c r="T267" s="362"/>
    </row>
    <row r="268" spans="1:20" s="293" customFormat="1" ht="12.75" outlineLevel="1">
      <c r="A268" s="517"/>
      <c r="B268" s="51" t="s">
        <v>9</v>
      </c>
      <c r="C268" s="52" t="s">
        <v>28</v>
      </c>
      <c r="D268" s="518"/>
      <c r="E268" s="234" t="s">
        <v>35</v>
      </c>
      <c r="F268" s="453">
        <v>0</v>
      </c>
      <c r="G268" s="453">
        <v>0</v>
      </c>
      <c r="H268" s="452">
        <v>0</v>
      </c>
      <c r="I268" s="452">
        <v>0</v>
      </c>
      <c r="J268" s="78">
        <f t="shared" si="14"/>
        <v>0</v>
      </c>
      <c r="K268" s="529">
        <v>0</v>
      </c>
      <c r="L268" s="469">
        <v>0</v>
      </c>
      <c r="M268" s="470">
        <v>0</v>
      </c>
      <c r="N268" s="470">
        <v>0</v>
      </c>
      <c r="O268" s="190">
        <f t="shared" si="15"/>
        <v>0</v>
      </c>
      <c r="P268" s="514"/>
      <c r="Q268" s="515"/>
      <c r="R268" s="391"/>
      <c r="S268" s="348"/>
      <c r="T268" s="362"/>
    </row>
    <row r="269" spans="1:20" s="293" customFormat="1" ht="13.5" outlineLevel="1" thickBot="1">
      <c r="A269" s="517"/>
      <c r="B269" s="51" t="s">
        <v>9</v>
      </c>
      <c r="C269" s="52" t="s">
        <v>29</v>
      </c>
      <c r="D269" s="518"/>
      <c r="E269" s="234" t="s">
        <v>35</v>
      </c>
      <c r="F269" s="453">
        <v>0</v>
      </c>
      <c r="G269" s="453">
        <v>0</v>
      </c>
      <c r="H269" s="452">
        <v>0</v>
      </c>
      <c r="I269" s="452">
        <v>0</v>
      </c>
      <c r="J269" s="78">
        <f t="shared" si="14"/>
        <v>0</v>
      </c>
      <c r="K269" s="529">
        <v>0</v>
      </c>
      <c r="L269" s="469">
        <v>0</v>
      </c>
      <c r="M269" s="470">
        <v>0</v>
      </c>
      <c r="N269" s="470">
        <v>0</v>
      </c>
      <c r="O269" s="190">
        <f t="shared" si="15"/>
        <v>0</v>
      </c>
      <c r="P269" s="516"/>
      <c r="Q269" s="511"/>
      <c r="R269" s="391"/>
      <c r="S269" s="351"/>
      <c r="T269" s="365"/>
    </row>
    <row r="270" spans="1:20" s="296" customFormat="1" ht="6.75" customHeight="1" thickBot="1">
      <c r="A270" s="324"/>
      <c r="B270" s="34"/>
      <c r="C270" s="34"/>
      <c r="D270" s="125"/>
      <c r="E270" s="247"/>
      <c r="F270" s="139"/>
      <c r="G270" s="139"/>
      <c r="H270" s="35"/>
      <c r="I270" s="35"/>
      <c r="J270" s="88"/>
      <c r="K270" s="139"/>
      <c r="L270" s="108"/>
      <c r="M270" s="66"/>
      <c r="N270" s="36"/>
      <c r="O270" s="80"/>
      <c r="P270" s="139"/>
      <c r="Q270" s="385"/>
      <c r="R270" s="403"/>
      <c r="S270" s="407"/>
      <c r="T270" s="336"/>
    </row>
    <row r="271" spans="1:20" s="282" customFormat="1" ht="25.5" customHeight="1">
      <c r="A271" s="325" t="s">
        <v>68</v>
      </c>
      <c r="B271" s="13"/>
      <c r="C271" s="13"/>
      <c r="D271" s="170"/>
      <c r="E271" s="194"/>
      <c r="F271" s="194"/>
      <c r="G271" s="48"/>
      <c r="H271" s="183"/>
      <c r="I271" s="48"/>
      <c r="J271" s="72"/>
      <c r="K271" s="72"/>
      <c r="L271" s="72"/>
      <c r="M271" s="48"/>
      <c r="N271" s="48"/>
      <c r="O271" s="72"/>
      <c r="P271" s="72"/>
      <c r="Q271" s="48"/>
      <c r="R271" s="404"/>
      <c r="S271" s="408"/>
      <c r="T271" s="337"/>
    </row>
    <row r="272" spans="1:20" s="284" customFormat="1" ht="12.75" customHeight="1" outlineLevel="1">
      <c r="A272" s="315" t="s">
        <v>30</v>
      </c>
      <c r="B272" s="20" t="s">
        <v>157</v>
      </c>
      <c r="C272" s="20" t="s">
        <v>205</v>
      </c>
      <c r="D272" s="21" t="s">
        <v>206</v>
      </c>
      <c r="E272" s="248" t="s">
        <v>35</v>
      </c>
      <c r="F272" s="145" t="s">
        <v>44</v>
      </c>
      <c r="G272" s="145" t="s">
        <v>45</v>
      </c>
      <c r="H272" s="171" t="s">
        <v>35</v>
      </c>
      <c r="I272" s="57"/>
      <c r="J272" s="100"/>
      <c r="K272" s="100"/>
      <c r="L272" s="152" t="s">
        <v>69</v>
      </c>
      <c r="M272" s="44" t="s">
        <v>35</v>
      </c>
      <c r="N272" s="44"/>
      <c r="O272" s="100"/>
      <c r="P272" s="162" t="s">
        <v>5</v>
      </c>
      <c r="Q272" s="366" t="s">
        <v>3</v>
      </c>
      <c r="R272" s="401" t="s">
        <v>247</v>
      </c>
      <c r="S272" s="409" t="s">
        <v>207</v>
      </c>
      <c r="T272" s="376" t="s">
        <v>246</v>
      </c>
    </row>
    <row r="273" spans="1:20" s="288" customFormat="1" ht="7.5" customHeight="1" outlineLevel="1">
      <c r="A273" s="313"/>
      <c r="B273" s="4"/>
      <c r="C273" s="4"/>
      <c r="D273" s="121"/>
      <c r="E273" s="238"/>
      <c r="F273" s="132"/>
      <c r="G273" s="137"/>
      <c r="H273" s="5"/>
      <c r="I273" s="5"/>
      <c r="J273" s="111"/>
      <c r="K273" s="137"/>
      <c r="L273" s="99"/>
      <c r="M273" s="65"/>
      <c r="N273" s="9"/>
      <c r="O273" s="71"/>
      <c r="P273" s="137"/>
      <c r="Q273" s="367"/>
      <c r="R273" s="137"/>
      <c r="S273" s="410"/>
      <c r="T273" s="377"/>
    </row>
    <row r="274" spans="1:20" s="286" customFormat="1" ht="12.75" outlineLevel="2">
      <c r="A274" s="311"/>
      <c r="B274" s="30" t="s">
        <v>39</v>
      </c>
      <c r="C274" s="120"/>
      <c r="D274" s="120"/>
      <c r="E274" s="236" t="s">
        <v>155</v>
      </c>
      <c r="F274" s="146" t="s">
        <v>70</v>
      </c>
      <c r="G274" s="130" t="s">
        <v>71</v>
      </c>
      <c r="H274" s="29" t="s">
        <v>35</v>
      </c>
      <c r="I274" s="91"/>
      <c r="J274" s="69"/>
      <c r="K274" s="130"/>
      <c r="L274" s="153" t="s">
        <v>102</v>
      </c>
      <c r="M274" s="29" t="s">
        <v>35</v>
      </c>
      <c r="N274" s="27"/>
      <c r="O274" s="191"/>
      <c r="P274" s="130" t="s">
        <v>49</v>
      </c>
      <c r="Q274" s="91" t="s">
        <v>48</v>
      </c>
      <c r="R274" s="130"/>
      <c r="S274" s="411"/>
      <c r="T274" s="378"/>
    </row>
    <row r="275" spans="1:20" s="289" customFormat="1" ht="12.75" outlineLevel="2">
      <c r="A275" s="317"/>
      <c r="B275" s="14"/>
      <c r="C275" s="31"/>
      <c r="D275" s="25"/>
      <c r="E275" s="240" t="s">
        <v>156</v>
      </c>
      <c r="F275" s="131">
        <f>IF(F277&gt;0,F276/F277,0)</f>
        <v>0.9298245614035088</v>
      </c>
      <c r="G275" s="131">
        <f>IF(G277&gt;0,G276/G277,0)</f>
        <v>0.9298245614035088</v>
      </c>
      <c r="H275" s="26" t="s">
        <v>35</v>
      </c>
      <c r="I275" s="93"/>
      <c r="J275" s="73"/>
      <c r="K275" s="133"/>
      <c r="L275" s="131">
        <f>IF(L277&gt;0,L276/L277,0)</f>
        <v>0.9385964912280702</v>
      </c>
      <c r="M275" s="26"/>
      <c r="N275" s="14"/>
      <c r="O275" s="101"/>
      <c r="P275" s="163">
        <f>IF(P277&gt;0,P276/P277,0)</f>
        <v>706397.2</v>
      </c>
      <c r="Q275" s="368">
        <f>IF(Q277&gt;0,Q276/Q277,0)</f>
        <v>1.4</v>
      </c>
      <c r="R275" s="131"/>
      <c r="S275" s="101"/>
      <c r="T275" s="133"/>
    </row>
    <row r="276" spans="1:20" s="289" customFormat="1" ht="12.75" outlineLevel="2">
      <c r="A276" s="317"/>
      <c r="B276" s="14"/>
      <c r="C276" s="250"/>
      <c r="D276" s="25"/>
      <c r="E276" s="240" t="s">
        <v>178</v>
      </c>
      <c r="F276" s="163">
        <f>F279</f>
        <v>106</v>
      </c>
      <c r="G276" s="163">
        <f>G279</f>
        <v>106</v>
      </c>
      <c r="H276" s="26"/>
      <c r="I276" s="93"/>
      <c r="J276" s="73"/>
      <c r="K276" s="133"/>
      <c r="L276" s="163">
        <f>L279</f>
        <v>107</v>
      </c>
      <c r="M276" s="26"/>
      <c r="N276" s="14"/>
      <c r="O276" s="101"/>
      <c r="P276" s="163">
        <f>P279</f>
        <v>7063972</v>
      </c>
      <c r="Q276" s="369">
        <f>Q279</f>
        <v>14</v>
      </c>
      <c r="R276" s="163"/>
      <c r="S276" s="101"/>
      <c r="T276" s="133"/>
    </row>
    <row r="277" spans="1:20" s="289" customFormat="1" ht="12.75" outlineLevel="2">
      <c r="A277" s="317"/>
      <c r="B277" s="14"/>
      <c r="C277" s="250"/>
      <c r="D277" s="25"/>
      <c r="E277" s="240" t="s">
        <v>179</v>
      </c>
      <c r="F277" s="163">
        <f>$C279</f>
        <v>114</v>
      </c>
      <c r="G277" s="163">
        <f>$C279</f>
        <v>114</v>
      </c>
      <c r="H277" s="26"/>
      <c r="I277" s="93"/>
      <c r="J277" s="73"/>
      <c r="K277" s="133"/>
      <c r="L277" s="163">
        <f>$C279</f>
        <v>114</v>
      </c>
      <c r="M277" s="26"/>
      <c r="N277" s="14"/>
      <c r="O277" s="101"/>
      <c r="P277" s="163">
        <f>$D279</f>
        <v>10</v>
      </c>
      <c r="Q277" s="369">
        <f>$D279</f>
        <v>10</v>
      </c>
      <c r="R277" s="163"/>
      <c r="S277" s="101"/>
      <c r="T277" s="133"/>
    </row>
    <row r="278" spans="1:20" s="293" customFormat="1" ht="12.75" outlineLevel="3">
      <c r="A278" s="322"/>
      <c r="B278" s="32"/>
      <c r="C278" s="199" t="s">
        <v>193</v>
      </c>
      <c r="D278" s="199" t="s">
        <v>129</v>
      </c>
      <c r="E278" s="242" t="s">
        <v>152</v>
      </c>
      <c r="F278" s="200" t="s">
        <v>72</v>
      </c>
      <c r="G278" s="200" t="s">
        <v>73</v>
      </c>
      <c r="H278" s="197" t="s">
        <v>35</v>
      </c>
      <c r="I278" s="198"/>
      <c r="J278" s="206"/>
      <c r="K278" s="201"/>
      <c r="L278" s="204" t="s">
        <v>103</v>
      </c>
      <c r="M278" s="197"/>
      <c r="N278" s="202"/>
      <c r="O278" s="207"/>
      <c r="P278" s="201" t="s">
        <v>63</v>
      </c>
      <c r="Q278" s="198" t="s">
        <v>64</v>
      </c>
      <c r="R278" s="201"/>
      <c r="S278" s="412"/>
      <c r="T278" s="388"/>
    </row>
    <row r="279" spans="1:20" s="288" customFormat="1" ht="12.75" outlineLevel="3">
      <c r="A279" s="319"/>
      <c r="B279" s="7"/>
      <c r="C279" s="16">
        <f>C287+C301+C388+C425+C436+C444</f>
        <v>114</v>
      </c>
      <c r="D279" s="16">
        <f>D287+D301+D388+D425+D436</f>
        <v>10</v>
      </c>
      <c r="E279" s="242" t="s">
        <v>153</v>
      </c>
      <c r="F279" s="149">
        <f>F287+F301+F388+F425+F436+F444</f>
        <v>106</v>
      </c>
      <c r="G279" s="149">
        <f>G287+G301+G388+G425+G436+G444</f>
        <v>106</v>
      </c>
      <c r="H279" s="18" t="s">
        <v>35</v>
      </c>
      <c r="I279" s="94"/>
      <c r="J279" s="81"/>
      <c r="K279" s="135"/>
      <c r="L279" s="149">
        <f>L287+L301+L388+L425+L436+L444</f>
        <v>107</v>
      </c>
      <c r="M279" s="18"/>
      <c r="N279" s="8"/>
      <c r="O279" s="189"/>
      <c r="P279" s="149">
        <f>P287+P301+P388+P425+P436</f>
        <v>7063972</v>
      </c>
      <c r="Q279" s="370">
        <f>Q287+Q301+Q388+Q425+Q436</f>
        <v>14</v>
      </c>
      <c r="R279" s="149"/>
      <c r="S279" s="413"/>
      <c r="T279" s="389"/>
    </row>
    <row r="280" spans="1:20" s="291" customFormat="1" ht="6.75" customHeight="1" outlineLevel="2">
      <c r="A280" s="320"/>
      <c r="B280" s="38"/>
      <c r="C280" s="38"/>
      <c r="D280" s="123"/>
      <c r="E280" s="238"/>
      <c r="F280" s="136"/>
      <c r="G280" s="136"/>
      <c r="H280" s="39"/>
      <c r="I280" s="39"/>
      <c r="J280" s="112"/>
      <c r="K280" s="136"/>
      <c r="L280" s="104"/>
      <c r="M280" s="63"/>
      <c r="N280" s="40"/>
      <c r="O280" s="76"/>
      <c r="P280" s="136"/>
      <c r="Q280" s="371"/>
      <c r="R280" s="136"/>
      <c r="S280" s="414"/>
      <c r="T280" s="379"/>
    </row>
    <row r="281" spans="1:20" s="292" customFormat="1" ht="6.75" customHeight="1" outlineLevel="1">
      <c r="A281" s="321"/>
      <c r="B281" s="220"/>
      <c r="C281" s="221"/>
      <c r="D281" s="221"/>
      <c r="E281" s="238"/>
      <c r="F281" s="222"/>
      <c r="G281" s="222"/>
      <c r="H281" s="223"/>
      <c r="I281" s="223"/>
      <c r="J281" s="224"/>
      <c r="K281" s="222"/>
      <c r="L281" s="225"/>
      <c r="M281" s="226"/>
      <c r="N281" s="227"/>
      <c r="O281" s="228"/>
      <c r="P281" s="222"/>
      <c r="Q281" s="372"/>
      <c r="R281" s="222"/>
      <c r="S281" s="415"/>
      <c r="T281" s="380"/>
    </row>
    <row r="282" spans="1:20" s="286" customFormat="1" ht="12.75" outlineLevel="2">
      <c r="A282" s="311"/>
      <c r="B282" s="30" t="s">
        <v>40</v>
      </c>
      <c r="C282" s="120"/>
      <c r="D282" s="120"/>
      <c r="E282" s="236" t="s">
        <v>155</v>
      </c>
      <c r="F282" s="146"/>
      <c r="G282" s="130"/>
      <c r="H282" s="29" t="s">
        <v>35</v>
      </c>
      <c r="I282" s="91"/>
      <c r="J282" s="69"/>
      <c r="K282" s="130"/>
      <c r="L282" s="153"/>
      <c r="M282" s="29"/>
      <c r="N282" s="27"/>
      <c r="O282" s="191"/>
      <c r="P282" s="130" t="s">
        <v>104</v>
      </c>
      <c r="Q282" s="91" t="s">
        <v>106</v>
      </c>
      <c r="R282" s="130"/>
      <c r="S282" s="411"/>
      <c r="T282" s="378"/>
    </row>
    <row r="283" spans="1:20" s="289" customFormat="1" ht="12.75" outlineLevel="2">
      <c r="A283" s="317"/>
      <c r="B283" s="41"/>
      <c r="C283" s="31"/>
      <c r="D283" s="25"/>
      <c r="E283" s="240" t="s">
        <v>156</v>
      </c>
      <c r="F283" s="147"/>
      <c r="G283" s="133"/>
      <c r="H283" s="26" t="s">
        <v>35</v>
      </c>
      <c r="I283" s="93"/>
      <c r="J283" s="73"/>
      <c r="K283" s="133"/>
      <c r="L283" s="155"/>
      <c r="M283" s="26"/>
      <c r="N283" s="14"/>
      <c r="O283" s="101"/>
      <c r="P283" s="163">
        <f>IF(P285&gt;0,P284/P285,0)</f>
        <v>0</v>
      </c>
      <c r="Q283" s="368">
        <f>IF(Q285&gt;0,Q284/Q285,0)</f>
        <v>0</v>
      </c>
      <c r="R283" s="131"/>
      <c r="S283" s="101"/>
      <c r="T283" s="133"/>
    </row>
    <row r="284" spans="1:20" s="289" customFormat="1" ht="12.75" outlineLevel="2">
      <c r="A284" s="317"/>
      <c r="B284" s="14"/>
      <c r="C284" s="250"/>
      <c r="D284" s="25"/>
      <c r="E284" s="240" t="s">
        <v>178</v>
      </c>
      <c r="F284" s="147"/>
      <c r="G284" s="147"/>
      <c r="H284" s="26"/>
      <c r="I284" s="93"/>
      <c r="J284" s="73"/>
      <c r="K284" s="133"/>
      <c r="L284" s="147"/>
      <c r="M284" s="26"/>
      <c r="N284" s="14"/>
      <c r="O284" s="101"/>
      <c r="P284" s="163">
        <f>P287</f>
        <v>183519</v>
      </c>
      <c r="Q284" s="369">
        <f>Q287</f>
        <v>1</v>
      </c>
      <c r="R284" s="163"/>
      <c r="S284" s="101"/>
      <c r="T284" s="133"/>
    </row>
    <row r="285" spans="1:20" s="289" customFormat="1" ht="12.75" outlineLevel="2">
      <c r="A285" s="317"/>
      <c r="B285" s="14"/>
      <c r="C285" s="250"/>
      <c r="D285" s="25"/>
      <c r="E285" s="240" t="s">
        <v>179</v>
      </c>
      <c r="F285" s="147"/>
      <c r="G285" s="147"/>
      <c r="H285" s="26"/>
      <c r="I285" s="93"/>
      <c r="J285" s="73"/>
      <c r="K285" s="133"/>
      <c r="L285" s="147"/>
      <c r="M285" s="26"/>
      <c r="N285" s="14"/>
      <c r="O285" s="101"/>
      <c r="P285" s="163">
        <f>$D287</f>
        <v>0</v>
      </c>
      <c r="Q285" s="369">
        <f>$D287</f>
        <v>0</v>
      </c>
      <c r="R285" s="163"/>
      <c r="S285" s="101"/>
      <c r="T285" s="133"/>
    </row>
    <row r="286" spans="1:20" s="293" customFormat="1" ht="12.75" outlineLevel="3">
      <c r="A286" s="322"/>
      <c r="B286" s="32"/>
      <c r="C286" s="199" t="s">
        <v>194</v>
      </c>
      <c r="D286" s="199" t="s">
        <v>130</v>
      </c>
      <c r="E286" s="242" t="s">
        <v>152</v>
      </c>
      <c r="F286" s="200" t="s">
        <v>146</v>
      </c>
      <c r="G286" s="200" t="s">
        <v>147</v>
      </c>
      <c r="H286" s="197" t="s">
        <v>35</v>
      </c>
      <c r="I286" s="198"/>
      <c r="J286" s="206"/>
      <c r="K286" s="201"/>
      <c r="L286" s="204" t="s">
        <v>141</v>
      </c>
      <c r="M286" s="197"/>
      <c r="N286" s="202"/>
      <c r="O286" s="207"/>
      <c r="P286" s="201" t="s">
        <v>105</v>
      </c>
      <c r="Q286" s="198" t="s">
        <v>107</v>
      </c>
      <c r="R286" s="201"/>
      <c r="S286" s="412"/>
      <c r="T286" s="388"/>
    </row>
    <row r="287" spans="1:20" s="288" customFormat="1" ht="12.75" outlineLevel="3">
      <c r="A287" s="319"/>
      <c r="B287" s="42"/>
      <c r="C287" s="16">
        <f>SUM(C288:C295)</f>
        <v>6</v>
      </c>
      <c r="D287" s="16">
        <f>SUM(D288:D295)</f>
        <v>0</v>
      </c>
      <c r="E287" s="242" t="s">
        <v>153</v>
      </c>
      <c r="F287" s="135">
        <f>SUM(F288:F295)</f>
        <v>3</v>
      </c>
      <c r="G287" s="135">
        <f>SUM(G288:G295)</f>
        <v>3</v>
      </c>
      <c r="H287" s="18" t="s">
        <v>35</v>
      </c>
      <c r="I287" s="94"/>
      <c r="J287" s="81"/>
      <c r="K287" s="135"/>
      <c r="L287" s="103">
        <f>SUM(L288:L295)</f>
        <v>3</v>
      </c>
      <c r="M287" s="18"/>
      <c r="N287" s="8"/>
      <c r="O287" s="189"/>
      <c r="P287" s="135">
        <f>SUM(P288:P295)</f>
        <v>183519</v>
      </c>
      <c r="Q287" s="94">
        <f>SUM(Q288:Q295)</f>
        <v>1</v>
      </c>
      <c r="R287" s="135"/>
      <c r="S287" s="413"/>
      <c r="T287" s="389"/>
    </row>
    <row r="288" spans="1:20" s="291" customFormat="1" ht="8.25" customHeight="1" outlineLevel="2">
      <c r="A288" s="320"/>
      <c r="B288" s="38"/>
      <c r="C288" s="38"/>
      <c r="D288" s="123"/>
      <c r="E288" s="238"/>
      <c r="F288" s="136"/>
      <c r="G288" s="136"/>
      <c r="H288" s="39"/>
      <c r="I288" s="39"/>
      <c r="J288" s="112"/>
      <c r="K288" s="136"/>
      <c r="L288" s="104"/>
      <c r="M288" s="63"/>
      <c r="N288" s="40"/>
      <c r="O288" s="76"/>
      <c r="P288" s="136"/>
      <c r="Q288" s="371"/>
      <c r="R288" s="136"/>
      <c r="S288" s="414"/>
      <c r="T288" s="379"/>
    </row>
    <row r="289" spans="1:20" s="297" customFormat="1" ht="12.75" outlineLevel="1">
      <c r="A289" s="542" t="s">
        <v>311</v>
      </c>
      <c r="B289" s="254" t="s">
        <v>32</v>
      </c>
      <c r="C289" s="543">
        <v>1</v>
      </c>
      <c r="D289" s="497">
        <v>0</v>
      </c>
      <c r="E289" s="243" t="s">
        <v>35</v>
      </c>
      <c r="F289" s="536">
        <v>0</v>
      </c>
      <c r="G289" s="536">
        <v>0</v>
      </c>
      <c r="H289" s="255"/>
      <c r="I289" s="256"/>
      <c r="J289" s="262"/>
      <c r="K289" s="258"/>
      <c r="L289" s="540">
        <v>0</v>
      </c>
      <c r="M289" s="259"/>
      <c r="N289" s="260"/>
      <c r="O289" s="161"/>
      <c r="P289" s="505">
        <v>0</v>
      </c>
      <c r="Q289" s="469">
        <v>0</v>
      </c>
      <c r="R289" s="545" t="s">
        <v>508</v>
      </c>
      <c r="S289" s="546" t="s">
        <v>509</v>
      </c>
      <c r="T289" s="547"/>
    </row>
    <row r="290" spans="1:20" ht="12.75" outlineLevel="1">
      <c r="A290" s="542" t="s">
        <v>311</v>
      </c>
      <c r="B290" s="2" t="s">
        <v>32</v>
      </c>
      <c r="C290" s="543">
        <v>1</v>
      </c>
      <c r="D290" s="497">
        <v>0</v>
      </c>
      <c r="E290" s="234" t="s">
        <v>35</v>
      </c>
      <c r="F290" s="536">
        <v>0</v>
      </c>
      <c r="G290" s="536">
        <v>0</v>
      </c>
      <c r="H290" s="175"/>
      <c r="I290" s="87"/>
      <c r="J290" s="82"/>
      <c r="K290" s="109"/>
      <c r="L290" s="540">
        <v>0</v>
      </c>
      <c r="M290" s="181"/>
      <c r="N290" s="117"/>
      <c r="O290" s="158"/>
      <c r="P290" s="505">
        <v>0</v>
      </c>
      <c r="Q290" s="469">
        <v>0</v>
      </c>
      <c r="R290" s="488" t="s">
        <v>510</v>
      </c>
      <c r="S290" s="507" t="s">
        <v>511</v>
      </c>
      <c r="T290" s="508"/>
    </row>
    <row r="291" spans="1:20" ht="12.75" outlineLevel="1">
      <c r="A291" s="542" t="s">
        <v>311</v>
      </c>
      <c r="B291" s="2" t="s">
        <v>32</v>
      </c>
      <c r="C291" s="543">
        <v>1</v>
      </c>
      <c r="D291" s="497">
        <v>0</v>
      </c>
      <c r="E291" s="234" t="s">
        <v>35</v>
      </c>
      <c r="F291" s="536">
        <v>0</v>
      </c>
      <c r="G291" s="536">
        <v>0</v>
      </c>
      <c r="H291" s="175"/>
      <c r="I291" s="87"/>
      <c r="J291" s="82"/>
      <c r="K291" s="109"/>
      <c r="L291" s="540">
        <v>0</v>
      </c>
      <c r="M291" s="181"/>
      <c r="N291" s="117"/>
      <c r="O291" s="158"/>
      <c r="P291" s="505">
        <v>0</v>
      </c>
      <c r="Q291" s="469">
        <v>0</v>
      </c>
      <c r="R291" s="544" t="s">
        <v>512</v>
      </c>
      <c r="S291" s="548" t="s">
        <v>513</v>
      </c>
      <c r="T291" s="508"/>
    </row>
    <row r="292" spans="1:20" ht="12.75" outlineLevel="1">
      <c r="A292" s="542" t="s">
        <v>311</v>
      </c>
      <c r="B292" s="2" t="s">
        <v>32</v>
      </c>
      <c r="C292" s="543">
        <v>1</v>
      </c>
      <c r="D292" s="497">
        <v>0</v>
      </c>
      <c r="E292" s="234" t="s">
        <v>35</v>
      </c>
      <c r="F292" s="536">
        <v>1</v>
      </c>
      <c r="G292" s="536">
        <v>1</v>
      </c>
      <c r="H292" s="175"/>
      <c r="I292" s="87"/>
      <c r="J292" s="82"/>
      <c r="K292" s="109"/>
      <c r="L292" s="540">
        <v>1</v>
      </c>
      <c r="M292" s="181"/>
      <c r="N292" s="117"/>
      <c r="O292" s="158"/>
      <c r="P292" s="505">
        <v>60468</v>
      </c>
      <c r="Q292" s="469">
        <v>0</v>
      </c>
      <c r="R292" s="544" t="s">
        <v>514</v>
      </c>
      <c r="S292" s="548" t="s">
        <v>515</v>
      </c>
      <c r="T292" s="508"/>
    </row>
    <row r="293" spans="1:20" ht="12.75" outlineLevel="1">
      <c r="A293" s="542" t="s">
        <v>311</v>
      </c>
      <c r="B293" s="2" t="s">
        <v>32</v>
      </c>
      <c r="C293" s="543">
        <v>1</v>
      </c>
      <c r="D293" s="497">
        <v>0</v>
      </c>
      <c r="E293" s="234" t="s">
        <v>35</v>
      </c>
      <c r="F293" s="536">
        <v>1</v>
      </c>
      <c r="G293" s="536">
        <v>1</v>
      </c>
      <c r="H293" s="175"/>
      <c r="I293" s="87"/>
      <c r="J293" s="82"/>
      <c r="K293" s="109"/>
      <c r="L293" s="540">
        <v>1</v>
      </c>
      <c r="M293" s="181"/>
      <c r="N293" s="117"/>
      <c r="O293" s="158"/>
      <c r="P293" s="505">
        <v>123051</v>
      </c>
      <c r="Q293" s="469">
        <v>1</v>
      </c>
      <c r="R293" s="544" t="s">
        <v>516</v>
      </c>
      <c r="S293" s="548" t="s">
        <v>517</v>
      </c>
      <c r="T293" s="508"/>
    </row>
    <row r="294" spans="1:20" ht="12.75" outlineLevel="1">
      <c r="A294" s="542" t="s">
        <v>311</v>
      </c>
      <c r="B294" s="33" t="s">
        <v>32</v>
      </c>
      <c r="C294" s="543">
        <v>1</v>
      </c>
      <c r="D294" s="497">
        <v>0</v>
      </c>
      <c r="E294" s="234" t="s">
        <v>35</v>
      </c>
      <c r="F294" s="536">
        <v>1</v>
      </c>
      <c r="G294" s="536">
        <v>1</v>
      </c>
      <c r="H294" s="176"/>
      <c r="I294" s="177"/>
      <c r="J294" s="192"/>
      <c r="K294" s="105"/>
      <c r="L294" s="540">
        <v>1</v>
      </c>
      <c r="M294" s="182"/>
      <c r="N294" s="118"/>
      <c r="O294" s="157"/>
      <c r="P294" s="505">
        <v>0</v>
      </c>
      <c r="Q294" s="469">
        <v>0</v>
      </c>
      <c r="R294" s="544" t="s">
        <v>518</v>
      </c>
      <c r="S294" s="548" t="s">
        <v>519</v>
      </c>
      <c r="T294" s="508"/>
    </row>
    <row r="295" spans="1:20" s="288" customFormat="1" ht="5.25" customHeight="1" outlineLevel="1">
      <c r="A295" s="313"/>
      <c r="B295" s="4"/>
      <c r="C295" s="498"/>
      <c r="D295" s="498"/>
      <c r="E295" s="238"/>
      <c r="F295" s="137"/>
      <c r="G295" s="137"/>
      <c r="H295" s="5"/>
      <c r="I295" s="5"/>
      <c r="J295" s="111"/>
      <c r="K295" s="137"/>
      <c r="L295" s="106"/>
      <c r="M295" s="65"/>
      <c r="N295" s="9"/>
      <c r="O295" s="106"/>
      <c r="P295" s="137"/>
      <c r="Q295" s="367"/>
      <c r="R295" s="137"/>
      <c r="S295" s="410"/>
      <c r="T295" s="377"/>
    </row>
    <row r="296" spans="1:20" s="286" customFormat="1" ht="12.75" outlineLevel="2">
      <c r="A296" s="311"/>
      <c r="B296" s="30" t="s">
        <v>41</v>
      </c>
      <c r="C296" s="499"/>
      <c r="D296" s="499"/>
      <c r="E296" s="244" t="s">
        <v>155</v>
      </c>
      <c r="F296" s="130"/>
      <c r="G296" s="130"/>
      <c r="H296" s="29" t="s">
        <v>35</v>
      </c>
      <c r="I296" s="91"/>
      <c r="J296" s="69"/>
      <c r="K296" s="130"/>
      <c r="L296" s="97"/>
      <c r="M296" s="29"/>
      <c r="N296" s="27"/>
      <c r="O296" s="97"/>
      <c r="P296" s="130" t="s">
        <v>108</v>
      </c>
      <c r="Q296" s="91" t="s">
        <v>109</v>
      </c>
      <c r="R296" s="130"/>
      <c r="S296" s="411"/>
      <c r="T296" s="378"/>
    </row>
    <row r="297" spans="1:20" s="289" customFormat="1" ht="12.75" outlineLevel="2">
      <c r="A297" s="317"/>
      <c r="B297" s="41"/>
      <c r="C297" s="500"/>
      <c r="D297" s="500"/>
      <c r="E297" s="240" t="s">
        <v>156</v>
      </c>
      <c r="F297" s="133"/>
      <c r="G297" s="133"/>
      <c r="H297" s="26" t="s">
        <v>35</v>
      </c>
      <c r="I297" s="93"/>
      <c r="J297" s="73"/>
      <c r="K297" s="133"/>
      <c r="L297" s="101"/>
      <c r="M297" s="26"/>
      <c r="N297" s="14"/>
      <c r="O297" s="101"/>
      <c r="P297" s="163">
        <f>IF(P299&gt;0,P298/P299,0)</f>
        <v>680289.8</v>
      </c>
      <c r="Q297" s="368">
        <f>IF(Q299&gt;0,Q298/Q299,0)</f>
        <v>1</v>
      </c>
      <c r="R297" s="131"/>
      <c r="S297" s="101"/>
      <c r="T297" s="133"/>
    </row>
    <row r="298" spans="1:20" s="289" customFormat="1" ht="12.75" outlineLevel="2">
      <c r="A298" s="317"/>
      <c r="B298" s="41"/>
      <c r="C298" s="500"/>
      <c r="D298" s="500"/>
      <c r="E298" s="240" t="s">
        <v>178</v>
      </c>
      <c r="F298" s="133"/>
      <c r="G298" s="133"/>
      <c r="H298" s="26"/>
      <c r="I298" s="93"/>
      <c r="J298" s="73"/>
      <c r="K298" s="133"/>
      <c r="L298" s="101"/>
      <c r="M298" s="26"/>
      <c r="N298" s="14"/>
      <c r="O298" s="101"/>
      <c r="P298" s="163">
        <f>P301</f>
        <v>6802898</v>
      </c>
      <c r="Q298" s="369">
        <f>Q301</f>
        <v>10</v>
      </c>
      <c r="R298" s="163"/>
      <c r="S298" s="101"/>
      <c r="T298" s="133"/>
    </row>
    <row r="299" spans="1:20" s="289" customFormat="1" ht="12.75" outlineLevel="2">
      <c r="A299" s="317"/>
      <c r="B299" s="41"/>
      <c r="C299" s="500"/>
      <c r="D299" s="500"/>
      <c r="E299" s="240" t="s">
        <v>179</v>
      </c>
      <c r="F299" s="133"/>
      <c r="G299" s="133"/>
      <c r="H299" s="26"/>
      <c r="I299" s="93"/>
      <c r="J299" s="73"/>
      <c r="K299" s="133"/>
      <c r="L299" s="101"/>
      <c r="M299" s="26"/>
      <c r="N299" s="14"/>
      <c r="O299" s="101"/>
      <c r="P299" s="163">
        <f>$D301</f>
        <v>10</v>
      </c>
      <c r="Q299" s="369">
        <f>$D301</f>
        <v>10</v>
      </c>
      <c r="R299" s="163"/>
      <c r="S299" s="101"/>
      <c r="T299" s="133"/>
    </row>
    <row r="300" spans="1:20" s="293" customFormat="1" ht="12.75" outlineLevel="3">
      <c r="A300" s="322"/>
      <c r="B300" s="32"/>
      <c r="C300" s="501" t="s">
        <v>131</v>
      </c>
      <c r="D300" s="501" t="s">
        <v>131</v>
      </c>
      <c r="E300" s="245" t="s">
        <v>152</v>
      </c>
      <c r="F300" s="200" t="s">
        <v>148</v>
      </c>
      <c r="G300" s="200" t="s">
        <v>149</v>
      </c>
      <c r="H300" s="197" t="s">
        <v>35</v>
      </c>
      <c r="I300" s="198"/>
      <c r="J300" s="206"/>
      <c r="K300" s="201"/>
      <c r="L300" s="204" t="s">
        <v>142</v>
      </c>
      <c r="M300" s="197"/>
      <c r="N300" s="202"/>
      <c r="O300" s="188"/>
      <c r="P300" s="201" t="s">
        <v>110</v>
      </c>
      <c r="Q300" s="198" t="s">
        <v>180</v>
      </c>
      <c r="R300" s="201"/>
      <c r="S300" s="412"/>
      <c r="T300" s="388"/>
    </row>
    <row r="301" spans="1:20" s="288" customFormat="1" ht="12.75" outlineLevel="3">
      <c r="A301" s="319"/>
      <c r="B301" s="42"/>
      <c r="C301" s="502">
        <f>SUM(C302:C382)</f>
        <v>79</v>
      </c>
      <c r="D301" s="502">
        <f>SUM(D302:D382)</f>
        <v>10</v>
      </c>
      <c r="E301" s="245" t="s">
        <v>153</v>
      </c>
      <c r="F301" s="135">
        <f>SUM(F302:F382)</f>
        <v>75</v>
      </c>
      <c r="G301" s="135">
        <f>SUM(G302:G382)</f>
        <v>75</v>
      </c>
      <c r="H301" s="18" t="s">
        <v>35</v>
      </c>
      <c r="I301" s="94"/>
      <c r="J301" s="81"/>
      <c r="K301" s="135"/>
      <c r="L301" s="103">
        <f>SUM(L302:L382)</f>
        <v>76</v>
      </c>
      <c r="M301" s="18"/>
      <c r="N301" s="8"/>
      <c r="O301" s="103"/>
      <c r="P301" s="135">
        <f>SUM(P302:P382)</f>
        <v>6802898</v>
      </c>
      <c r="Q301" s="94">
        <f>SUM(Q302:Q382)</f>
        <v>10</v>
      </c>
      <c r="R301" s="135"/>
      <c r="S301" s="413"/>
      <c r="T301" s="389"/>
    </row>
    <row r="302" spans="1:20" s="291" customFormat="1" ht="6.75" customHeight="1" outlineLevel="2">
      <c r="A302" s="323"/>
      <c r="B302" s="45"/>
      <c r="C302" s="503"/>
      <c r="D302" s="503"/>
      <c r="E302" s="235"/>
      <c r="F302" s="129"/>
      <c r="G302" s="129"/>
      <c r="H302" s="46"/>
      <c r="I302" s="46"/>
      <c r="J302" s="114"/>
      <c r="K302" s="140"/>
      <c r="L302" s="96"/>
      <c r="M302" s="60"/>
      <c r="N302" s="47"/>
      <c r="O302" s="96"/>
      <c r="P302" s="129"/>
      <c r="Q302" s="373"/>
      <c r="R302" s="129"/>
      <c r="S302" s="414"/>
      <c r="T302" s="379"/>
    </row>
    <row r="303" spans="1:20" ht="12.75" outlineLevel="1">
      <c r="A303" s="542" t="s">
        <v>311</v>
      </c>
      <c r="B303" s="2" t="s">
        <v>31</v>
      </c>
      <c r="C303" s="543">
        <v>1</v>
      </c>
      <c r="D303" s="543">
        <v>0</v>
      </c>
      <c r="E303" s="234" t="s">
        <v>35</v>
      </c>
      <c r="F303" s="536">
        <v>0</v>
      </c>
      <c r="G303" s="536">
        <v>0</v>
      </c>
      <c r="H303" s="172"/>
      <c r="I303" s="173"/>
      <c r="J303" s="82"/>
      <c r="K303" s="174"/>
      <c r="L303" s="540">
        <v>0</v>
      </c>
      <c r="M303" s="178"/>
      <c r="N303" s="179"/>
      <c r="O303" s="180"/>
      <c r="P303" s="545">
        <v>223877</v>
      </c>
      <c r="Q303" s="540">
        <v>0</v>
      </c>
      <c r="R303" s="488" t="s">
        <v>520</v>
      </c>
      <c r="S303" s="548" t="s">
        <v>521</v>
      </c>
      <c r="T303" s="549">
        <v>0</v>
      </c>
    </row>
    <row r="304" spans="1:20" ht="12.75" outlineLevel="1">
      <c r="A304" s="542" t="s">
        <v>311</v>
      </c>
      <c r="B304" s="2" t="s">
        <v>31</v>
      </c>
      <c r="C304" s="543">
        <v>1</v>
      </c>
      <c r="D304" s="543">
        <v>0</v>
      </c>
      <c r="E304" s="234" t="s">
        <v>35</v>
      </c>
      <c r="F304" s="536">
        <v>0</v>
      </c>
      <c r="G304" s="536">
        <v>0</v>
      </c>
      <c r="H304" s="172"/>
      <c r="I304" s="173"/>
      <c r="J304" s="82"/>
      <c r="K304" s="174"/>
      <c r="L304" s="540">
        <v>1</v>
      </c>
      <c r="M304" s="178"/>
      <c r="N304" s="179"/>
      <c r="O304" s="180"/>
      <c r="P304" s="545">
        <v>441900</v>
      </c>
      <c r="Q304" s="540">
        <v>0</v>
      </c>
      <c r="R304" s="488" t="s">
        <v>522</v>
      </c>
      <c r="S304" s="548" t="s">
        <v>523</v>
      </c>
      <c r="T304" s="549">
        <v>0</v>
      </c>
    </row>
    <row r="305" spans="1:20" ht="12.75" outlineLevel="1">
      <c r="A305" s="542" t="s">
        <v>311</v>
      </c>
      <c r="B305" s="2" t="s">
        <v>31</v>
      </c>
      <c r="C305" s="543">
        <v>1</v>
      </c>
      <c r="D305" s="543">
        <v>0</v>
      </c>
      <c r="E305" s="234" t="s">
        <v>35</v>
      </c>
      <c r="F305" s="536">
        <v>1</v>
      </c>
      <c r="G305" s="536">
        <v>1</v>
      </c>
      <c r="H305" s="172"/>
      <c r="I305" s="173"/>
      <c r="J305" s="82"/>
      <c r="K305" s="174"/>
      <c r="L305" s="540">
        <v>1</v>
      </c>
      <c r="M305" s="178"/>
      <c r="N305" s="179"/>
      <c r="O305" s="180"/>
      <c r="P305" s="545">
        <f>6359+60401</f>
        <v>66760</v>
      </c>
      <c r="Q305" s="540">
        <v>0</v>
      </c>
      <c r="R305" s="488" t="s">
        <v>524</v>
      </c>
      <c r="S305" s="548" t="s">
        <v>525</v>
      </c>
      <c r="T305" s="549" t="s">
        <v>279</v>
      </c>
    </row>
    <row r="306" spans="1:20" ht="12.75" outlineLevel="1">
      <c r="A306" s="542" t="s">
        <v>311</v>
      </c>
      <c r="B306" s="2" t="s">
        <v>31</v>
      </c>
      <c r="C306" s="543">
        <v>1</v>
      </c>
      <c r="D306" s="543">
        <v>0</v>
      </c>
      <c r="E306" s="234" t="s">
        <v>35</v>
      </c>
      <c r="F306" s="536">
        <v>1</v>
      </c>
      <c r="G306" s="536">
        <v>1</v>
      </c>
      <c r="H306" s="172"/>
      <c r="I306" s="173"/>
      <c r="J306" s="82"/>
      <c r="K306" s="174"/>
      <c r="L306" s="540">
        <v>1</v>
      </c>
      <c r="M306" s="178"/>
      <c r="N306" s="179"/>
      <c r="O306" s="180"/>
      <c r="P306" s="545">
        <f>29975+61109</f>
        <v>91084</v>
      </c>
      <c r="Q306" s="540">
        <v>0</v>
      </c>
      <c r="R306" s="488" t="s">
        <v>526</v>
      </c>
      <c r="S306" s="548" t="s">
        <v>527</v>
      </c>
      <c r="T306" s="549" t="s">
        <v>279</v>
      </c>
    </row>
    <row r="307" spans="1:20" ht="12.75" outlineLevel="1">
      <c r="A307" s="542" t="s">
        <v>311</v>
      </c>
      <c r="B307" s="2" t="s">
        <v>31</v>
      </c>
      <c r="C307" s="543">
        <v>1</v>
      </c>
      <c r="D307" s="543">
        <v>0</v>
      </c>
      <c r="E307" s="234" t="s">
        <v>35</v>
      </c>
      <c r="F307" s="536">
        <v>1</v>
      </c>
      <c r="G307" s="536">
        <v>1</v>
      </c>
      <c r="H307" s="172"/>
      <c r="I307" s="173"/>
      <c r="J307" s="82"/>
      <c r="K307" s="174"/>
      <c r="L307" s="540">
        <v>1</v>
      </c>
      <c r="M307" s="178"/>
      <c r="N307" s="179"/>
      <c r="O307" s="180"/>
      <c r="P307" s="545">
        <v>63465</v>
      </c>
      <c r="Q307" s="540">
        <v>0</v>
      </c>
      <c r="R307" s="488" t="s">
        <v>528</v>
      </c>
      <c r="S307" s="548" t="s">
        <v>529</v>
      </c>
      <c r="T307" s="549" t="s">
        <v>279</v>
      </c>
    </row>
    <row r="308" spans="1:20" ht="12.75" outlineLevel="1">
      <c r="A308" s="542" t="s">
        <v>311</v>
      </c>
      <c r="B308" s="2" t="s">
        <v>31</v>
      </c>
      <c r="C308" s="543">
        <v>1</v>
      </c>
      <c r="D308" s="543">
        <v>0</v>
      </c>
      <c r="E308" s="234" t="s">
        <v>35</v>
      </c>
      <c r="F308" s="536">
        <v>1</v>
      </c>
      <c r="G308" s="536">
        <v>1</v>
      </c>
      <c r="H308" s="172"/>
      <c r="I308" s="173"/>
      <c r="J308" s="82"/>
      <c r="K308" s="174"/>
      <c r="L308" s="540">
        <v>0</v>
      </c>
      <c r="M308" s="178"/>
      <c r="N308" s="179"/>
      <c r="O308" s="180"/>
      <c r="P308" s="545">
        <v>57113</v>
      </c>
      <c r="Q308" s="540">
        <v>0</v>
      </c>
      <c r="R308" s="488" t="s">
        <v>530</v>
      </c>
      <c r="S308" s="548" t="s">
        <v>531</v>
      </c>
      <c r="T308" s="549" t="s">
        <v>283</v>
      </c>
    </row>
    <row r="309" spans="1:20" ht="12.75" outlineLevel="1">
      <c r="A309" s="542" t="s">
        <v>311</v>
      </c>
      <c r="B309" s="2" t="s">
        <v>31</v>
      </c>
      <c r="C309" s="543">
        <v>1</v>
      </c>
      <c r="D309" s="543">
        <v>0</v>
      </c>
      <c r="E309" s="234" t="s">
        <v>35</v>
      </c>
      <c r="F309" s="536">
        <v>0</v>
      </c>
      <c r="G309" s="536">
        <v>0</v>
      </c>
      <c r="H309" s="172"/>
      <c r="I309" s="173"/>
      <c r="J309" s="82"/>
      <c r="K309" s="174"/>
      <c r="L309" s="540">
        <v>1</v>
      </c>
      <c r="M309" s="178"/>
      <c r="N309" s="179"/>
      <c r="O309" s="180"/>
      <c r="P309" s="545">
        <v>10</v>
      </c>
      <c r="Q309" s="540">
        <v>0</v>
      </c>
      <c r="R309" s="488" t="s">
        <v>532</v>
      </c>
      <c r="S309" s="548" t="s">
        <v>533</v>
      </c>
      <c r="T309" s="549" t="s">
        <v>284</v>
      </c>
    </row>
    <row r="310" spans="1:20" ht="12.75" outlineLevel="1">
      <c r="A310" s="542" t="s">
        <v>311</v>
      </c>
      <c r="B310" s="2" t="s">
        <v>31</v>
      </c>
      <c r="C310" s="543">
        <v>1</v>
      </c>
      <c r="D310" s="543">
        <v>0</v>
      </c>
      <c r="E310" s="234" t="s">
        <v>35</v>
      </c>
      <c r="F310" s="536">
        <v>0</v>
      </c>
      <c r="G310" s="536">
        <v>0</v>
      </c>
      <c r="H310" s="172"/>
      <c r="I310" s="173"/>
      <c r="J310" s="82"/>
      <c r="K310" s="174"/>
      <c r="L310" s="540">
        <v>1</v>
      </c>
      <c r="M310" s="178"/>
      <c r="N310" s="179"/>
      <c r="O310" s="180"/>
      <c r="P310" s="545">
        <v>1560596</v>
      </c>
      <c r="Q310" s="540">
        <v>0</v>
      </c>
      <c r="R310" s="488" t="s">
        <v>717</v>
      </c>
      <c r="S310" s="548" t="s">
        <v>718</v>
      </c>
      <c r="T310" s="549" t="s">
        <v>284</v>
      </c>
    </row>
    <row r="311" spans="1:20" ht="12.75" outlineLevel="1">
      <c r="A311" s="542" t="s">
        <v>311</v>
      </c>
      <c r="B311" s="2" t="s">
        <v>31</v>
      </c>
      <c r="C311" s="543">
        <v>1</v>
      </c>
      <c r="D311" s="543">
        <v>0</v>
      </c>
      <c r="E311" s="234" t="s">
        <v>35</v>
      </c>
      <c r="F311" s="536">
        <v>1</v>
      </c>
      <c r="G311" s="536">
        <v>1</v>
      </c>
      <c r="H311" s="172"/>
      <c r="I311" s="173"/>
      <c r="J311" s="82"/>
      <c r="K311" s="174"/>
      <c r="L311" s="540">
        <v>1</v>
      </c>
      <c r="M311" s="178"/>
      <c r="N311" s="179"/>
      <c r="O311" s="180"/>
      <c r="P311" s="545">
        <v>0</v>
      </c>
      <c r="Q311" s="540">
        <v>0</v>
      </c>
      <c r="R311" s="488" t="s">
        <v>534</v>
      </c>
      <c r="S311" s="548" t="s">
        <v>535</v>
      </c>
      <c r="T311" s="549" t="s">
        <v>279</v>
      </c>
    </row>
    <row r="312" spans="1:20" ht="12" outlineLevel="1">
      <c r="A312" s="542" t="s">
        <v>311</v>
      </c>
      <c r="B312" s="2" t="s">
        <v>31</v>
      </c>
      <c r="C312" s="543">
        <v>1</v>
      </c>
      <c r="D312" s="543">
        <v>0</v>
      </c>
      <c r="E312" s="234" t="s">
        <v>35</v>
      </c>
      <c r="F312" s="536">
        <v>1</v>
      </c>
      <c r="G312" s="536">
        <v>1</v>
      </c>
      <c r="H312" s="172"/>
      <c r="I312" s="173"/>
      <c r="J312" s="82"/>
      <c r="K312" s="174"/>
      <c r="L312" s="540">
        <v>1</v>
      </c>
      <c r="M312" s="178"/>
      <c r="N312" s="179"/>
      <c r="O312" s="180"/>
      <c r="P312" s="545">
        <v>38</v>
      </c>
      <c r="Q312" s="540">
        <v>0</v>
      </c>
      <c r="R312" s="488" t="s">
        <v>536</v>
      </c>
      <c r="S312" s="548" t="s">
        <v>537</v>
      </c>
      <c r="T312" s="549" t="s">
        <v>279</v>
      </c>
    </row>
    <row r="313" spans="1:20" ht="12" outlineLevel="1">
      <c r="A313" s="542" t="s">
        <v>311</v>
      </c>
      <c r="B313" s="2" t="s">
        <v>31</v>
      </c>
      <c r="C313" s="543">
        <v>1</v>
      </c>
      <c r="D313" s="543">
        <v>0</v>
      </c>
      <c r="E313" s="234" t="s">
        <v>35</v>
      </c>
      <c r="F313" s="536">
        <v>1</v>
      </c>
      <c r="G313" s="536">
        <v>1</v>
      </c>
      <c r="H313" s="172"/>
      <c r="I313" s="173"/>
      <c r="J313" s="82"/>
      <c r="K313" s="174"/>
      <c r="L313" s="540">
        <v>1</v>
      </c>
      <c r="M313" s="178"/>
      <c r="N313" s="179"/>
      <c r="O313" s="180"/>
      <c r="P313" s="545">
        <v>0</v>
      </c>
      <c r="Q313" s="540">
        <v>0</v>
      </c>
      <c r="R313" s="488" t="s">
        <v>538</v>
      </c>
      <c r="S313" s="548" t="s">
        <v>539</v>
      </c>
      <c r="T313" s="549" t="s">
        <v>279</v>
      </c>
    </row>
    <row r="314" spans="1:20" ht="12" outlineLevel="1">
      <c r="A314" s="542" t="s">
        <v>311</v>
      </c>
      <c r="B314" s="2" t="s">
        <v>31</v>
      </c>
      <c r="C314" s="543">
        <v>1</v>
      </c>
      <c r="D314" s="543">
        <v>0</v>
      </c>
      <c r="E314" s="234" t="s">
        <v>35</v>
      </c>
      <c r="F314" s="536">
        <v>1</v>
      </c>
      <c r="G314" s="536">
        <v>1</v>
      </c>
      <c r="H314" s="172"/>
      <c r="I314" s="173"/>
      <c r="J314" s="82"/>
      <c r="K314" s="174"/>
      <c r="L314" s="540">
        <v>1</v>
      </c>
      <c r="M314" s="178"/>
      <c r="N314" s="179"/>
      <c r="O314" s="180"/>
      <c r="P314" s="545">
        <v>0</v>
      </c>
      <c r="Q314" s="540">
        <v>0</v>
      </c>
      <c r="R314" s="488" t="s">
        <v>540</v>
      </c>
      <c r="S314" s="548" t="s">
        <v>541</v>
      </c>
      <c r="T314" s="549" t="s">
        <v>279</v>
      </c>
    </row>
    <row r="315" spans="1:20" ht="12" outlineLevel="1">
      <c r="A315" s="542" t="s">
        <v>311</v>
      </c>
      <c r="B315" s="2" t="s">
        <v>31</v>
      </c>
      <c r="C315" s="543">
        <v>1</v>
      </c>
      <c r="D315" s="543">
        <v>0</v>
      </c>
      <c r="E315" s="234" t="s">
        <v>35</v>
      </c>
      <c r="F315" s="536">
        <v>1</v>
      </c>
      <c r="G315" s="536">
        <v>1</v>
      </c>
      <c r="H315" s="172"/>
      <c r="I315" s="173"/>
      <c r="J315" s="82"/>
      <c r="K315" s="174"/>
      <c r="L315" s="540">
        <v>1</v>
      </c>
      <c r="M315" s="178"/>
      <c r="N315" s="179"/>
      <c r="O315" s="180"/>
      <c r="P315" s="545">
        <v>407</v>
      </c>
      <c r="Q315" s="540">
        <v>0</v>
      </c>
      <c r="R315" s="488" t="s">
        <v>542</v>
      </c>
      <c r="S315" s="548" t="s">
        <v>543</v>
      </c>
      <c r="T315" s="549" t="s">
        <v>279</v>
      </c>
    </row>
    <row r="316" spans="1:20" ht="12" outlineLevel="1">
      <c r="A316" s="542" t="s">
        <v>311</v>
      </c>
      <c r="B316" s="2" t="s">
        <v>31</v>
      </c>
      <c r="C316" s="543">
        <v>1</v>
      </c>
      <c r="D316" s="543">
        <v>0</v>
      </c>
      <c r="E316" s="234" t="s">
        <v>35</v>
      </c>
      <c r="F316" s="536">
        <v>1</v>
      </c>
      <c r="G316" s="536">
        <v>1</v>
      </c>
      <c r="H316" s="172"/>
      <c r="I316" s="173"/>
      <c r="J316" s="82"/>
      <c r="K316" s="174"/>
      <c r="L316" s="540">
        <v>1</v>
      </c>
      <c r="M316" s="178"/>
      <c r="N316" s="179"/>
      <c r="O316" s="180"/>
      <c r="P316" s="545">
        <v>151</v>
      </c>
      <c r="Q316" s="540">
        <v>0</v>
      </c>
      <c r="R316" s="488" t="s">
        <v>544</v>
      </c>
      <c r="S316" s="548" t="s">
        <v>545</v>
      </c>
      <c r="T316" s="549" t="s">
        <v>279</v>
      </c>
    </row>
    <row r="317" spans="1:20" ht="12" outlineLevel="1">
      <c r="A317" s="542" t="s">
        <v>311</v>
      </c>
      <c r="B317" s="2" t="s">
        <v>31</v>
      </c>
      <c r="C317" s="543">
        <v>1</v>
      </c>
      <c r="D317" s="543">
        <v>0</v>
      </c>
      <c r="E317" s="234" t="s">
        <v>35</v>
      </c>
      <c r="F317" s="536">
        <v>1</v>
      </c>
      <c r="G317" s="536">
        <v>1</v>
      </c>
      <c r="H317" s="172"/>
      <c r="I317" s="173"/>
      <c r="J317" s="82"/>
      <c r="K317" s="174"/>
      <c r="L317" s="540">
        <v>1</v>
      </c>
      <c r="M317" s="178"/>
      <c r="N317" s="179"/>
      <c r="O317" s="180"/>
      <c r="P317" s="545">
        <v>13</v>
      </c>
      <c r="Q317" s="540">
        <v>0</v>
      </c>
      <c r="R317" s="488" t="s">
        <v>546</v>
      </c>
      <c r="S317" s="548" t="s">
        <v>547</v>
      </c>
      <c r="T317" s="549" t="s">
        <v>279</v>
      </c>
    </row>
    <row r="318" spans="1:20" ht="12" outlineLevel="1">
      <c r="A318" s="542" t="s">
        <v>311</v>
      </c>
      <c r="B318" s="2" t="s">
        <v>31</v>
      </c>
      <c r="C318" s="543">
        <v>1</v>
      </c>
      <c r="D318" s="543">
        <v>0</v>
      </c>
      <c r="E318" s="234" t="s">
        <v>35</v>
      </c>
      <c r="F318" s="536">
        <v>1</v>
      </c>
      <c r="G318" s="536">
        <v>1</v>
      </c>
      <c r="H318" s="172"/>
      <c r="I318" s="173"/>
      <c r="J318" s="82"/>
      <c r="K318" s="174"/>
      <c r="L318" s="540">
        <v>1</v>
      </c>
      <c r="M318" s="178"/>
      <c r="N318" s="179"/>
      <c r="O318" s="180"/>
      <c r="P318" s="545">
        <v>6</v>
      </c>
      <c r="Q318" s="540">
        <v>0</v>
      </c>
      <c r="R318" s="488" t="s">
        <v>548</v>
      </c>
      <c r="S318" s="548" t="s">
        <v>549</v>
      </c>
      <c r="T318" s="549" t="s">
        <v>279</v>
      </c>
    </row>
    <row r="319" spans="1:20" ht="12" outlineLevel="1">
      <c r="A319" s="542" t="s">
        <v>311</v>
      </c>
      <c r="B319" s="2" t="s">
        <v>31</v>
      </c>
      <c r="C319" s="543">
        <v>1</v>
      </c>
      <c r="D319" s="543">
        <v>0</v>
      </c>
      <c r="E319" s="234" t="s">
        <v>35</v>
      </c>
      <c r="F319" s="536">
        <v>1</v>
      </c>
      <c r="G319" s="536">
        <v>1</v>
      </c>
      <c r="H319" s="172"/>
      <c r="I319" s="173"/>
      <c r="J319" s="82"/>
      <c r="K319" s="174"/>
      <c r="L319" s="540">
        <v>1</v>
      </c>
      <c r="M319" s="178"/>
      <c r="N319" s="179"/>
      <c r="O319" s="180"/>
      <c r="P319" s="545">
        <v>43521</v>
      </c>
      <c r="Q319" s="540">
        <v>0</v>
      </c>
      <c r="R319" s="488" t="s">
        <v>550</v>
      </c>
      <c r="S319" s="548" t="s">
        <v>551</v>
      </c>
      <c r="T319" s="549" t="s">
        <v>279</v>
      </c>
    </row>
    <row r="320" spans="1:20" ht="12" outlineLevel="1">
      <c r="A320" s="542" t="s">
        <v>311</v>
      </c>
      <c r="B320" s="2" t="s">
        <v>31</v>
      </c>
      <c r="C320" s="543">
        <v>1</v>
      </c>
      <c r="D320" s="543">
        <v>0</v>
      </c>
      <c r="E320" s="234" t="s">
        <v>35</v>
      </c>
      <c r="F320" s="536">
        <v>1</v>
      </c>
      <c r="G320" s="536">
        <v>1</v>
      </c>
      <c r="H320" s="172"/>
      <c r="I320" s="173"/>
      <c r="J320" s="82"/>
      <c r="K320" s="174"/>
      <c r="L320" s="540">
        <v>1</v>
      </c>
      <c r="M320" s="178"/>
      <c r="N320" s="179"/>
      <c r="O320" s="180"/>
      <c r="P320" s="545">
        <v>0</v>
      </c>
      <c r="Q320" s="540">
        <v>0</v>
      </c>
      <c r="R320" s="488" t="s">
        <v>552</v>
      </c>
      <c r="S320" s="548" t="s">
        <v>553</v>
      </c>
      <c r="T320" s="549">
        <v>0</v>
      </c>
    </row>
    <row r="321" spans="1:20" ht="12" outlineLevel="1">
      <c r="A321" s="542" t="s">
        <v>311</v>
      </c>
      <c r="B321" s="2" t="s">
        <v>31</v>
      </c>
      <c r="C321" s="543">
        <v>1</v>
      </c>
      <c r="D321" s="543">
        <v>0</v>
      </c>
      <c r="E321" s="234" t="s">
        <v>35</v>
      </c>
      <c r="F321" s="536">
        <v>1</v>
      </c>
      <c r="G321" s="536">
        <v>1</v>
      </c>
      <c r="H321" s="172"/>
      <c r="I321" s="173"/>
      <c r="J321" s="82"/>
      <c r="K321" s="174"/>
      <c r="L321" s="540">
        <v>1</v>
      </c>
      <c r="M321" s="178"/>
      <c r="N321" s="179"/>
      <c r="O321" s="180"/>
      <c r="P321" s="545">
        <v>0</v>
      </c>
      <c r="Q321" s="540">
        <v>0</v>
      </c>
      <c r="R321" s="488" t="s">
        <v>554</v>
      </c>
      <c r="S321" s="548" t="s">
        <v>555</v>
      </c>
      <c r="T321" s="549">
        <v>0</v>
      </c>
    </row>
    <row r="322" spans="1:20" ht="12" outlineLevel="1">
      <c r="A322" s="542" t="s">
        <v>311</v>
      </c>
      <c r="B322" s="2" t="s">
        <v>31</v>
      </c>
      <c r="C322" s="543">
        <v>1</v>
      </c>
      <c r="D322" s="543">
        <v>0</v>
      </c>
      <c r="E322" s="234" t="s">
        <v>35</v>
      </c>
      <c r="F322" s="536">
        <v>1</v>
      </c>
      <c r="G322" s="536">
        <v>1</v>
      </c>
      <c r="H322" s="172"/>
      <c r="I322" s="173"/>
      <c r="J322" s="82"/>
      <c r="K322" s="174"/>
      <c r="L322" s="540">
        <v>1</v>
      </c>
      <c r="M322" s="178"/>
      <c r="N322" s="179"/>
      <c r="O322" s="180"/>
      <c r="P322" s="545">
        <v>2862</v>
      </c>
      <c r="Q322" s="540">
        <v>0</v>
      </c>
      <c r="R322" s="488" t="s">
        <v>556</v>
      </c>
      <c r="S322" s="548" t="s">
        <v>557</v>
      </c>
      <c r="T322" s="549">
        <v>0</v>
      </c>
    </row>
    <row r="323" spans="1:20" ht="12" outlineLevel="1">
      <c r="A323" s="542" t="s">
        <v>311</v>
      </c>
      <c r="B323" s="2" t="s">
        <v>31</v>
      </c>
      <c r="C323" s="543">
        <v>1</v>
      </c>
      <c r="D323" s="543">
        <v>0</v>
      </c>
      <c r="E323" s="234" t="s">
        <v>35</v>
      </c>
      <c r="F323" s="536">
        <v>1</v>
      </c>
      <c r="G323" s="536">
        <v>1</v>
      </c>
      <c r="H323" s="172"/>
      <c r="I323" s="173"/>
      <c r="J323" s="82"/>
      <c r="K323" s="174"/>
      <c r="L323" s="540">
        <v>1</v>
      </c>
      <c r="M323" s="178"/>
      <c r="N323" s="179"/>
      <c r="O323" s="180"/>
      <c r="P323" s="545">
        <v>0</v>
      </c>
      <c r="Q323" s="540">
        <v>0</v>
      </c>
      <c r="R323" s="488" t="s">
        <v>558</v>
      </c>
      <c r="S323" s="548" t="s">
        <v>559</v>
      </c>
      <c r="T323" s="549" t="s">
        <v>279</v>
      </c>
    </row>
    <row r="324" spans="1:20" ht="12" outlineLevel="1">
      <c r="A324" s="542" t="s">
        <v>311</v>
      </c>
      <c r="B324" s="2" t="s">
        <v>31</v>
      </c>
      <c r="C324" s="543">
        <v>1</v>
      </c>
      <c r="D324" s="543">
        <v>0</v>
      </c>
      <c r="E324" s="234" t="s">
        <v>35</v>
      </c>
      <c r="F324" s="536">
        <v>1</v>
      </c>
      <c r="G324" s="536">
        <v>1</v>
      </c>
      <c r="H324" s="172"/>
      <c r="I324" s="173"/>
      <c r="J324" s="82"/>
      <c r="K324" s="174"/>
      <c r="L324" s="540">
        <v>1</v>
      </c>
      <c r="M324" s="178"/>
      <c r="N324" s="179"/>
      <c r="O324" s="180"/>
      <c r="P324" s="545">
        <v>42</v>
      </c>
      <c r="Q324" s="540">
        <v>0</v>
      </c>
      <c r="R324" s="488" t="s">
        <v>560</v>
      </c>
      <c r="S324" s="548" t="s">
        <v>561</v>
      </c>
      <c r="T324" s="549" t="s">
        <v>279</v>
      </c>
    </row>
    <row r="325" spans="1:20" ht="12" outlineLevel="1">
      <c r="A325" s="542" t="s">
        <v>311</v>
      </c>
      <c r="B325" s="2" t="s">
        <v>31</v>
      </c>
      <c r="C325" s="543">
        <v>1</v>
      </c>
      <c r="D325" s="543">
        <v>0</v>
      </c>
      <c r="E325" s="234" t="s">
        <v>35</v>
      </c>
      <c r="F325" s="536">
        <v>1</v>
      </c>
      <c r="G325" s="536">
        <v>1</v>
      </c>
      <c r="H325" s="172"/>
      <c r="I325" s="173"/>
      <c r="J325" s="82"/>
      <c r="K325" s="174"/>
      <c r="L325" s="540">
        <v>1</v>
      </c>
      <c r="M325" s="178"/>
      <c r="N325" s="179"/>
      <c r="O325" s="180"/>
      <c r="P325" s="545">
        <v>512</v>
      </c>
      <c r="Q325" s="540">
        <v>0</v>
      </c>
      <c r="R325" s="488" t="s">
        <v>562</v>
      </c>
      <c r="S325" s="548" t="s">
        <v>563</v>
      </c>
      <c r="T325" s="549" t="s">
        <v>279</v>
      </c>
    </row>
    <row r="326" spans="1:20" ht="12" outlineLevel="1">
      <c r="A326" s="542" t="s">
        <v>311</v>
      </c>
      <c r="B326" s="2" t="s">
        <v>31</v>
      </c>
      <c r="C326" s="543">
        <v>1</v>
      </c>
      <c r="D326" s="543">
        <v>0</v>
      </c>
      <c r="E326" s="234" t="s">
        <v>35</v>
      </c>
      <c r="F326" s="536">
        <v>1</v>
      </c>
      <c r="G326" s="536">
        <v>1</v>
      </c>
      <c r="H326" s="172"/>
      <c r="I326" s="173"/>
      <c r="J326" s="82"/>
      <c r="K326" s="174"/>
      <c r="L326" s="540">
        <v>1</v>
      </c>
      <c r="M326" s="178"/>
      <c r="N326" s="179"/>
      <c r="O326" s="180"/>
      <c r="P326" s="545">
        <v>3</v>
      </c>
      <c r="Q326" s="540">
        <v>0</v>
      </c>
      <c r="R326" s="488" t="s">
        <v>564</v>
      </c>
      <c r="S326" s="548" t="s">
        <v>565</v>
      </c>
      <c r="T326" s="549" t="s">
        <v>279</v>
      </c>
    </row>
    <row r="327" spans="1:20" ht="12" outlineLevel="1">
      <c r="A327" s="542" t="s">
        <v>311</v>
      </c>
      <c r="B327" s="2" t="s">
        <v>31</v>
      </c>
      <c r="C327" s="543">
        <v>1</v>
      </c>
      <c r="D327" s="543">
        <v>0</v>
      </c>
      <c r="E327" s="234" t="s">
        <v>35</v>
      </c>
      <c r="F327" s="536">
        <v>1</v>
      </c>
      <c r="G327" s="536">
        <v>1</v>
      </c>
      <c r="H327" s="172"/>
      <c r="I327" s="173"/>
      <c r="J327" s="82"/>
      <c r="K327" s="174"/>
      <c r="L327" s="540">
        <v>1</v>
      </c>
      <c r="M327" s="178"/>
      <c r="N327" s="179"/>
      <c r="O327" s="180"/>
      <c r="P327" s="545">
        <v>0</v>
      </c>
      <c r="Q327" s="540">
        <v>0</v>
      </c>
      <c r="R327" s="488" t="s">
        <v>566</v>
      </c>
      <c r="S327" s="548" t="s">
        <v>567</v>
      </c>
      <c r="T327" s="549" t="s">
        <v>279</v>
      </c>
    </row>
    <row r="328" spans="1:20" ht="12" outlineLevel="1">
      <c r="A328" s="542" t="s">
        <v>311</v>
      </c>
      <c r="B328" s="2" t="s">
        <v>31</v>
      </c>
      <c r="C328" s="543">
        <v>1</v>
      </c>
      <c r="D328" s="543">
        <v>0</v>
      </c>
      <c r="E328" s="234" t="s">
        <v>35</v>
      </c>
      <c r="F328" s="536">
        <v>1</v>
      </c>
      <c r="G328" s="536">
        <v>1</v>
      </c>
      <c r="H328" s="172"/>
      <c r="I328" s="173"/>
      <c r="J328" s="82"/>
      <c r="K328" s="174"/>
      <c r="L328" s="540">
        <v>1</v>
      </c>
      <c r="M328" s="178"/>
      <c r="N328" s="179"/>
      <c r="O328" s="180"/>
      <c r="P328" s="545">
        <v>0</v>
      </c>
      <c r="Q328" s="540">
        <v>0</v>
      </c>
      <c r="R328" s="488" t="s">
        <v>568</v>
      </c>
      <c r="S328" s="548" t="s">
        <v>569</v>
      </c>
      <c r="T328" s="549" t="s">
        <v>282</v>
      </c>
    </row>
    <row r="329" spans="1:20" ht="12" outlineLevel="1">
      <c r="A329" s="542" t="s">
        <v>311</v>
      </c>
      <c r="B329" s="2" t="s">
        <v>31</v>
      </c>
      <c r="C329" s="543">
        <v>1</v>
      </c>
      <c r="D329" s="543">
        <v>0</v>
      </c>
      <c r="E329" s="234" t="s">
        <v>35</v>
      </c>
      <c r="F329" s="536">
        <v>1</v>
      </c>
      <c r="G329" s="536">
        <v>1</v>
      </c>
      <c r="H329" s="172"/>
      <c r="I329" s="173"/>
      <c r="J329" s="82"/>
      <c r="K329" s="174"/>
      <c r="L329" s="540">
        <v>1</v>
      </c>
      <c r="M329" s="178"/>
      <c r="N329" s="179"/>
      <c r="O329" s="180"/>
      <c r="P329" s="545">
        <v>1281</v>
      </c>
      <c r="Q329" s="540">
        <v>0</v>
      </c>
      <c r="R329" s="488" t="s">
        <v>570</v>
      </c>
      <c r="S329" s="548" t="s">
        <v>571</v>
      </c>
      <c r="T329" s="549" t="s">
        <v>280</v>
      </c>
    </row>
    <row r="330" spans="1:20" ht="12" outlineLevel="1">
      <c r="A330" s="542" t="s">
        <v>311</v>
      </c>
      <c r="B330" s="2" t="s">
        <v>31</v>
      </c>
      <c r="C330" s="543">
        <v>1</v>
      </c>
      <c r="D330" s="543">
        <v>0</v>
      </c>
      <c r="E330" s="234" t="s">
        <v>35</v>
      </c>
      <c r="F330" s="536">
        <v>1</v>
      </c>
      <c r="G330" s="536">
        <v>1</v>
      </c>
      <c r="H330" s="172"/>
      <c r="I330" s="173"/>
      <c r="J330" s="82"/>
      <c r="K330" s="174"/>
      <c r="L330" s="540">
        <v>1</v>
      </c>
      <c r="M330" s="178"/>
      <c r="N330" s="179"/>
      <c r="O330" s="180"/>
      <c r="P330" s="545">
        <v>0</v>
      </c>
      <c r="Q330" s="540">
        <v>0</v>
      </c>
      <c r="R330" s="488" t="s">
        <v>552</v>
      </c>
      <c r="S330" s="548" t="s">
        <v>572</v>
      </c>
      <c r="T330" s="549">
        <v>0</v>
      </c>
    </row>
    <row r="331" spans="1:20" ht="12" outlineLevel="1">
      <c r="A331" s="542" t="s">
        <v>311</v>
      </c>
      <c r="B331" s="2" t="s">
        <v>31</v>
      </c>
      <c r="C331" s="543">
        <v>1</v>
      </c>
      <c r="D331" s="543">
        <v>0</v>
      </c>
      <c r="E331" s="234" t="s">
        <v>35</v>
      </c>
      <c r="F331" s="536">
        <v>1</v>
      </c>
      <c r="G331" s="536">
        <v>1</v>
      </c>
      <c r="H331" s="172"/>
      <c r="I331" s="173"/>
      <c r="J331" s="82"/>
      <c r="K331" s="174"/>
      <c r="L331" s="540">
        <v>1</v>
      </c>
      <c r="M331" s="178"/>
      <c r="N331" s="179"/>
      <c r="O331" s="180"/>
      <c r="P331" s="545">
        <v>0</v>
      </c>
      <c r="Q331" s="540">
        <v>0</v>
      </c>
      <c r="R331" s="488" t="s">
        <v>554</v>
      </c>
      <c r="S331" s="548" t="s">
        <v>573</v>
      </c>
      <c r="T331" s="549">
        <v>0</v>
      </c>
    </row>
    <row r="332" spans="1:20" ht="12" outlineLevel="1">
      <c r="A332" s="542" t="s">
        <v>311</v>
      </c>
      <c r="B332" s="2" t="s">
        <v>31</v>
      </c>
      <c r="C332" s="543">
        <v>1</v>
      </c>
      <c r="D332" s="543">
        <v>0</v>
      </c>
      <c r="E332" s="234" t="s">
        <v>35</v>
      </c>
      <c r="F332" s="536">
        <v>1</v>
      </c>
      <c r="G332" s="536">
        <v>1</v>
      </c>
      <c r="H332" s="172"/>
      <c r="I332" s="173"/>
      <c r="J332" s="82"/>
      <c r="K332" s="174"/>
      <c r="L332" s="540">
        <v>1</v>
      </c>
      <c r="M332" s="178"/>
      <c r="N332" s="179"/>
      <c r="O332" s="180"/>
      <c r="P332" s="545">
        <v>6</v>
      </c>
      <c r="Q332" s="540">
        <v>0</v>
      </c>
      <c r="R332" s="488" t="s">
        <v>556</v>
      </c>
      <c r="S332" s="548" t="s">
        <v>574</v>
      </c>
      <c r="T332" s="549">
        <v>0</v>
      </c>
    </row>
    <row r="333" spans="1:20" ht="12" outlineLevel="1">
      <c r="A333" s="542" t="s">
        <v>311</v>
      </c>
      <c r="B333" s="2" t="s">
        <v>31</v>
      </c>
      <c r="C333" s="543">
        <v>1</v>
      </c>
      <c r="D333" s="543">
        <v>0</v>
      </c>
      <c r="E333" s="234" t="s">
        <v>35</v>
      </c>
      <c r="F333" s="536">
        <v>1</v>
      </c>
      <c r="G333" s="536">
        <v>1</v>
      </c>
      <c r="H333" s="172"/>
      <c r="I333" s="173"/>
      <c r="J333" s="82"/>
      <c r="K333" s="174"/>
      <c r="L333" s="540">
        <v>1</v>
      </c>
      <c r="M333" s="178"/>
      <c r="N333" s="179"/>
      <c r="O333" s="180"/>
      <c r="P333" s="545">
        <f>286278+570</f>
        <v>286848</v>
      </c>
      <c r="Q333" s="540">
        <v>0</v>
      </c>
      <c r="R333" s="488" t="s">
        <v>575</v>
      </c>
      <c r="S333" s="548" t="s">
        <v>576</v>
      </c>
      <c r="T333" s="549" t="s">
        <v>282</v>
      </c>
    </row>
    <row r="334" spans="1:20" ht="12" outlineLevel="1">
      <c r="A334" s="542" t="s">
        <v>311</v>
      </c>
      <c r="B334" s="2" t="s">
        <v>31</v>
      </c>
      <c r="C334" s="543">
        <v>1</v>
      </c>
      <c r="D334" s="543">
        <v>0</v>
      </c>
      <c r="E334" s="234" t="s">
        <v>35</v>
      </c>
      <c r="F334" s="536">
        <v>1</v>
      </c>
      <c r="G334" s="536">
        <v>1</v>
      </c>
      <c r="H334" s="172"/>
      <c r="I334" s="173"/>
      <c r="J334" s="82"/>
      <c r="K334" s="174"/>
      <c r="L334" s="540">
        <v>1</v>
      </c>
      <c r="M334" s="178"/>
      <c r="N334" s="179"/>
      <c r="O334" s="180"/>
      <c r="P334" s="545">
        <v>0</v>
      </c>
      <c r="Q334" s="540">
        <v>0</v>
      </c>
      <c r="R334" s="488" t="s">
        <v>577</v>
      </c>
      <c r="S334" s="548" t="s">
        <v>578</v>
      </c>
      <c r="T334" s="549" t="s">
        <v>307</v>
      </c>
    </row>
    <row r="335" spans="1:20" ht="12" outlineLevel="1">
      <c r="A335" s="542" t="s">
        <v>311</v>
      </c>
      <c r="B335" s="2" t="s">
        <v>31</v>
      </c>
      <c r="C335" s="543">
        <v>1</v>
      </c>
      <c r="D335" s="543">
        <v>0</v>
      </c>
      <c r="E335" s="234" t="s">
        <v>35</v>
      </c>
      <c r="F335" s="536">
        <v>1</v>
      </c>
      <c r="G335" s="536">
        <v>1</v>
      </c>
      <c r="H335" s="172"/>
      <c r="I335" s="173"/>
      <c r="J335" s="82"/>
      <c r="K335" s="174"/>
      <c r="L335" s="540">
        <v>1</v>
      </c>
      <c r="M335" s="178"/>
      <c r="N335" s="179"/>
      <c r="O335" s="180"/>
      <c r="P335" s="545">
        <v>0</v>
      </c>
      <c r="Q335" s="540">
        <v>0</v>
      </c>
      <c r="R335" s="488" t="s">
        <v>579</v>
      </c>
      <c r="S335" s="548" t="s">
        <v>580</v>
      </c>
      <c r="T335" s="549" t="s">
        <v>288</v>
      </c>
    </row>
    <row r="336" spans="1:20" ht="12" outlineLevel="1">
      <c r="A336" s="542" t="s">
        <v>311</v>
      </c>
      <c r="B336" s="2" t="s">
        <v>31</v>
      </c>
      <c r="C336" s="543">
        <v>1</v>
      </c>
      <c r="D336" s="543">
        <v>0</v>
      </c>
      <c r="E336" s="234" t="s">
        <v>35</v>
      </c>
      <c r="F336" s="536">
        <v>1</v>
      </c>
      <c r="G336" s="536">
        <v>1</v>
      </c>
      <c r="H336" s="172"/>
      <c r="I336" s="173"/>
      <c r="J336" s="82"/>
      <c r="K336" s="174"/>
      <c r="L336" s="540">
        <v>1</v>
      </c>
      <c r="M336" s="178"/>
      <c r="N336" s="179"/>
      <c r="O336" s="180"/>
      <c r="P336" s="545">
        <v>0</v>
      </c>
      <c r="Q336" s="540">
        <v>0</v>
      </c>
      <c r="R336" s="488" t="s">
        <v>581</v>
      </c>
      <c r="S336" s="548" t="s">
        <v>582</v>
      </c>
      <c r="T336" s="549" t="s">
        <v>288</v>
      </c>
    </row>
    <row r="337" spans="1:20" ht="12" outlineLevel="1">
      <c r="A337" s="542" t="s">
        <v>311</v>
      </c>
      <c r="B337" s="2" t="s">
        <v>31</v>
      </c>
      <c r="C337" s="543">
        <v>1</v>
      </c>
      <c r="D337" s="543">
        <v>0</v>
      </c>
      <c r="E337" s="234" t="s">
        <v>35</v>
      </c>
      <c r="F337" s="536">
        <v>1</v>
      </c>
      <c r="G337" s="536">
        <v>1</v>
      </c>
      <c r="H337" s="172"/>
      <c r="I337" s="173"/>
      <c r="J337" s="82"/>
      <c r="K337" s="174"/>
      <c r="L337" s="540">
        <v>1</v>
      </c>
      <c r="M337" s="178"/>
      <c r="N337" s="179"/>
      <c r="O337" s="180"/>
      <c r="P337" s="545">
        <v>355</v>
      </c>
      <c r="Q337" s="540">
        <v>0</v>
      </c>
      <c r="R337" s="488" t="s">
        <v>583</v>
      </c>
      <c r="S337" s="548" t="s">
        <v>584</v>
      </c>
      <c r="T337" s="549" t="s">
        <v>288</v>
      </c>
    </row>
    <row r="338" spans="1:20" ht="12" outlineLevel="1">
      <c r="A338" s="542" t="s">
        <v>311</v>
      </c>
      <c r="B338" s="2" t="s">
        <v>31</v>
      </c>
      <c r="C338" s="543">
        <v>1</v>
      </c>
      <c r="D338" s="543">
        <v>0</v>
      </c>
      <c r="E338" s="234" t="s">
        <v>35</v>
      </c>
      <c r="F338" s="536">
        <v>1</v>
      </c>
      <c r="G338" s="536">
        <v>1</v>
      </c>
      <c r="H338" s="172"/>
      <c r="I338" s="173"/>
      <c r="J338" s="82"/>
      <c r="K338" s="174"/>
      <c r="L338" s="540">
        <v>1</v>
      </c>
      <c r="M338" s="178"/>
      <c r="N338" s="179"/>
      <c r="O338" s="180"/>
      <c r="P338" s="545">
        <v>382901</v>
      </c>
      <c r="Q338" s="540">
        <v>0</v>
      </c>
      <c r="R338" s="488" t="s">
        <v>585</v>
      </c>
      <c r="S338" s="548" t="s">
        <v>586</v>
      </c>
      <c r="T338" s="549" t="s">
        <v>288</v>
      </c>
    </row>
    <row r="339" spans="1:20" ht="12" outlineLevel="1">
      <c r="A339" s="542" t="s">
        <v>311</v>
      </c>
      <c r="B339" s="2" t="s">
        <v>31</v>
      </c>
      <c r="C339" s="543">
        <v>1</v>
      </c>
      <c r="D339" s="543">
        <v>0</v>
      </c>
      <c r="E339" s="234" t="s">
        <v>35</v>
      </c>
      <c r="F339" s="536">
        <v>1</v>
      </c>
      <c r="G339" s="536">
        <v>1</v>
      </c>
      <c r="H339" s="172"/>
      <c r="I339" s="173"/>
      <c r="J339" s="82"/>
      <c r="K339" s="174"/>
      <c r="L339" s="540">
        <v>1</v>
      </c>
      <c r="M339" s="178"/>
      <c r="N339" s="179"/>
      <c r="O339" s="180"/>
      <c r="P339" s="545">
        <v>9490</v>
      </c>
      <c r="Q339" s="540">
        <v>0</v>
      </c>
      <c r="R339" s="488" t="s">
        <v>587</v>
      </c>
      <c r="S339" s="548" t="s">
        <v>588</v>
      </c>
      <c r="T339" s="549" t="s">
        <v>282</v>
      </c>
    </row>
    <row r="340" spans="1:20" ht="12" outlineLevel="1">
      <c r="A340" s="542" t="s">
        <v>311</v>
      </c>
      <c r="B340" s="2" t="s">
        <v>31</v>
      </c>
      <c r="C340" s="543">
        <v>1</v>
      </c>
      <c r="D340" s="543">
        <v>0</v>
      </c>
      <c r="E340" s="234" t="s">
        <v>35</v>
      </c>
      <c r="F340" s="536">
        <v>1</v>
      </c>
      <c r="G340" s="536">
        <v>1</v>
      </c>
      <c r="H340" s="172"/>
      <c r="I340" s="173"/>
      <c r="J340" s="82"/>
      <c r="K340" s="174"/>
      <c r="L340" s="540">
        <v>1</v>
      </c>
      <c r="M340" s="178"/>
      <c r="N340" s="179"/>
      <c r="O340" s="180"/>
      <c r="P340" s="545">
        <v>63997</v>
      </c>
      <c r="Q340" s="540">
        <v>0</v>
      </c>
      <c r="R340" s="488" t="s">
        <v>575</v>
      </c>
      <c r="S340" s="548" t="s">
        <v>589</v>
      </c>
      <c r="T340" s="549" t="s">
        <v>282</v>
      </c>
    </row>
    <row r="341" spans="1:20" ht="12" outlineLevel="1">
      <c r="A341" s="542" t="s">
        <v>311</v>
      </c>
      <c r="B341" s="2" t="s">
        <v>31</v>
      </c>
      <c r="C341" s="543">
        <v>1</v>
      </c>
      <c r="D341" s="543">
        <v>0</v>
      </c>
      <c r="E341" s="234" t="s">
        <v>35</v>
      </c>
      <c r="F341" s="536">
        <v>1</v>
      </c>
      <c r="G341" s="536">
        <v>1</v>
      </c>
      <c r="H341" s="172"/>
      <c r="I341" s="173"/>
      <c r="J341" s="82"/>
      <c r="K341" s="174"/>
      <c r="L341" s="540">
        <v>1</v>
      </c>
      <c r="M341" s="178"/>
      <c r="N341" s="179"/>
      <c r="O341" s="180"/>
      <c r="P341" s="545">
        <v>10</v>
      </c>
      <c r="Q341" s="540">
        <v>0</v>
      </c>
      <c r="R341" s="488" t="s">
        <v>590</v>
      </c>
      <c r="S341" s="548" t="s">
        <v>591</v>
      </c>
      <c r="T341" s="549" t="s">
        <v>279</v>
      </c>
    </row>
    <row r="342" spans="1:20" ht="12" outlineLevel="1">
      <c r="A342" s="542" t="s">
        <v>311</v>
      </c>
      <c r="B342" s="2" t="s">
        <v>31</v>
      </c>
      <c r="C342" s="543">
        <v>1</v>
      </c>
      <c r="D342" s="543">
        <v>0</v>
      </c>
      <c r="E342" s="234" t="s">
        <v>35</v>
      </c>
      <c r="F342" s="536">
        <v>1</v>
      </c>
      <c r="G342" s="536">
        <v>1</v>
      </c>
      <c r="H342" s="172"/>
      <c r="I342" s="173"/>
      <c r="J342" s="82"/>
      <c r="K342" s="174"/>
      <c r="L342" s="540">
        <v>1</v>
      </c>
      <c r="M342" s="178"/>
      <c r="N342" s="179"/>
      <c r="O342" s="180"/>
      <c r="P342" s="545">
        <v>0</v>
      </c>
      <c r="Q342" s="540">
        <v>0</v>
      </c>
      <c r="R342" s="488" t="s">
        <v>592</v>
      </c>
      <c r="S342" s="548" t="s">
        <v>593</v>
      </c>
      <c r="T342" s="549" t="s">
        <v>283</v>
      </c>
    </row>
    <row r="343" spans="1:20" ht="12" outlineLevel="1">
      <c r="A343" s="542" t="s">
        <v>311</v>
      </c>
      <c r="B343" s="2" t="s">
        <v>31</v>
      </c>
      <c r="C343" s="543">
        <v>1</v>
      </c>
      <c r="D343" s="543">
        <v>0</v>
      </c>
      <c r="E343" s="234" t="s">
        <v>35</v>
      </c>
      <c r="F343" s="536">
        <v>1</v>
      </c>
      <c r="G343" s="536">
        <v>1</v>
      </c>
      <c r="H343" s="172"/>
      <c r="I343" s="173"/>
      <c r="J343" s="82"/>
      <c r="K343" s="174"/>
      <c r="L343" s="540">
        <v>1</v>
      </c>
      <c r="M343" s="178"/>
      <c r="N343" s="179"/>
      <c r="O343" s="180"/>
      <c r="P343" s="545">
        <v>274714</v>
      </c>
      <c r="Q343" s="540">
        <v>0</v>
      </c>
      <c r="R343" s="488" t="s">
        <v>715</v>
      </c>
      <c r="S343" s="548" t="s">
        <v>716</v>
      </c>
      <c r="T343" s="549" t="s">
        <v>283</v>
      </c>
    </row>
    <row r="344" spans="1:20" ht="12" outlineLevel="1">
      <c r="A344" s="542" t="s">
        <v>311</v>
      </c>
      <c r="B344" s="2" t="s">
        <v>31</v>
      </c>
      <c r="C344" s="543">
        <v>1</v>
      </c>
      <c r="D344" s="543">
        <v>0</v>
      </c>
      <c r="E344" s="234" t="s">
        <v>35</v>
      </c>
      <c r="F344" s="536">
        <v>1</v>
      </c>
      <c r="G344" s="536">
        <v>1</v>
      </c>
      <c r="H344" s="172"/>
      <c r="I344" s="173"/>
      <c r="J344" s="82"/>
      <c r="K344" s="174"/>
      <c r="L344" s="540">
        <v>1</v>
      </c>
      <c r="M344" s="178"/>
      <c r="N344" s="179"/>
      <c r="O344" s="180"/>
      <c r="P344" s="545">
        <v>0</v>
      </c>
      <c r="Q344" s="540">
        <v>0</v>
      </c>
      <c r="R344" s="488" t="s">
        <v>594</v>
      </c>
      <c r="S344" s="548" t="s">
        <v>595</v>
      </c>
      <c r="T344" s="549" t="s">
        <v>279</v>
      </c>
    </row>
    <row r="345" spans="1:20" ht="12" outlineLevel="1">
      <c r="A345" s="542" t="s">
        <v>311</v>
      </c>
      <c r="B345" s="2" t="s">
        <v>31</v>
      </c>
      <c r="C345" s="543">
        <v>1</v>
      </c>
      <c r="D345" s="543">
        <v>0</v>
      </c>
      <c r="E345" s="234" t="s">
        <v>35</v>
      </c>
      <c r="F345" s="536">
        <v>1</v>
      </c>
      <c r="G345" s="536">
        <v>1</v>
      </c>
      <c r="H345" s="172"/>
      <c r="I345" s="173"/>
      <c r="J345" s="82"/>
      <c r="K345" s="174"/>
      <c r="L345" s="540">
        <v>1</v>
      </c>
      <c r="M345" s="178"/>
      <c r="N345" s="179"/>
      <c r="O345" s="180"/>
      <c r="P345" s="545">
        <v>0</v>
      </c>
      <c r="Q345" s="540">
        <v>0</v>
      </c>
      <c r="R345" s="488" t="s">
        <v>596</v>
      </c>
      <c r="S345" s="548" t="s">
        <v>597</v>
      </c>
      <c r="T345" s="549" t="s">
        <v>279</v>
      </c>
    </row>
    <row r="346" spans="1:20" ht="12" outlineLevel="1">
      <c r="A346" s="542" t="s">
        <v>311</v>
      </c>
      <c r="B346" s="2" t="s">
        <v>31</v>
      </c>
      <c r="C346" s="543">
        <v>1</v>
      </c>
      <c r="D346" s="543">
        <v>0</v>
      </c>
      <c r="E346" s="234" t="s">
        <v>35</v>
      </c>
      <c r="F346" s="536">
        <v>1</v>
      </c>
      <c r="G346" s="536">
        <v>1</v>
      </c>
      <c r="H346" s="172"/>
      <c r="I346" s="173"/>
      <c r="J346" s="82"/>
      <c r="K346" s="174"/>
      <c r="L346" s="540">
        <v>1</v>
      </c>
      <c r="M346" s="178"/>
      <c r="N346" s="179"/>
      <c r="O346" s="180"/>
      <c r="P346" s="545">
        <v>0</v>
      </c>
      <c r="Q346" s="540">
        <v>0</v>
      </c>
      <c r="R346" s="488" t="s">
        <v>598</v>
      </c>
      <c r="S346" s="548" t="s">
        <v>599</v>
      </c>
      <c r="T346" s="549" t="s">
        <v>279</v>
      </c>
    </row>
    <row r="347" spans="1:20" ht="12" outlineLevel="1">
      <c r="A347" s="542" t="s">
        <v>311</v>
      </c>
      <c r="B347" s="2" t="s">
        <v>31</v>
      </c>
      <c r="C347" s="543">
        <v>1</v>
      </c>
      <c r="D347" s="543">
        <v>0</v>
      </c>
      <c r="E347" s="234" t="s">
        <v>35</v>
      </c>
      <c r="F347" s="536">
        <v>1</v>
      </c>
      <c r="G347" s="536">
        <v>1</v>
      </c>
      <c r="H347" s="172"/>
      <c r="I347" s="173"/>
      <c r="J347" s="82"/>
      <c r="K347" s="174"/>
      <c r="L347" s="540">
        <v>1</v>
      </c>
      <c r="M347" s="178"/>
      <c r="N347" s="179"/>
      <c r="O347" s="180"/>
      <c r="P347" s="545">
        <v>0</v>
      </c>
      <c r="Q347" s="540">
        <v>0</v>
      </c>
      <c r="R347" s="488" t="s">
        <v>600</v>
      </c>
      <c r="S347" s="548" t="s">
        <v>601</v>
      </c>
      <c r="T347" s="549" t="s">
        <v>279</v>
      </c>
    </row>
    <row r="348" spans="1:20" ht="12" outlineLevel="1">
      <c r="A348" s="542" t="s">
        <v>311</v>
      </c>
      <c r="B348" s="2" t="s">
        <v>31</v>
      </c>
      <c r="C348" s="543">
        <v>1</v>
      </c>
      <c r="D348" s="543">
        <v>0</v>
      </c>
      <c r="E348" s="234" t="s">
        <v>35</v>
      </c>
      <c r="F348" s="536">
        <v>1</v>
      </c>
      <c r="G348" s="536">
        <v>1</v>
      </c>
      <c r="H348" s="172"/>
      <c r="I348" s="173"/>
      <c r="J348" s="82"/>
      <c r="K348" s="174"/>
      <c r="L348" s="540">
        <v>1</v>
      </c>
      <c r="M348" s="178"/>
      <c r="N348" s="179"/>
      <c r="O348" s="180"/>
      <c r="P348" s="545">
        <v>0</v>
      </c>
      <c r="Q348" s="540">
        <v>0</v>
      </c>
      <c r="R348" s="488" t="s">
        <v>602</v>
      </c>
      <c r="S348" s="548" t="s">
        <v>603</v>
      </c>
      <c r="T348" s="549" t="s">
        <v>279</v>
      </c>
    </row>
    <row r="349" spans="1:20" ht="12" outlineLevel="1">
      <c r="A349" s="542" t="s">
        <v>311</v>
      </c>
      <c r="B349" s="2" t="s">
        <v>31</v>
      </c>
      <c r="C349" s="543">
        <v>1</v>
      </c>
      <c r="D349" s="543">
        <v>0</v>
      </c>
      <c r="E349" s="234" t="s">
        <v>35</v>
      </c>
      <c r="F349" s="536">
        <v>1</v>
      </c>
      <c r="G349" s="536">
        <v>1</v>
      </c>
      <c r="H349" s="172"/>
      <c r="I349" s="173"/>
      <c r="J349" s="82"/>
      <c r="K349" s="174"/>
      <c r="L349" s="540">
        <v>1</v>
      </c>
      <c r="M349" s="178"/>
      <c r="N349" s="179"/>
      <c r="O349" s="180"/>
      <c r="P349" s="545">
        <v>0</v>
      </c>
      <c r="Q349" s="540">
        <v>0</v>
      </c>
      <c r="R349" s="488" t="s">
        <v>604</v>
      </c>
      <c r="S349" s="548" t="s">
        <v>605</v>
      </c>
      <c r="T349" s="549" t="s">
        <v>279</v>
      </c>
    </row>
    <row r="350" spans="1:20" ht="12" outlineLevel="1">
      <c r="A350" s="542" t="s">
        <v>311</v>
      </c>
      <c r="B350" s="2" t="s">
        <v>31</v>
      </c>
      <c r="C350" s="543">
        <v>1</v>
      </c>
      <c r="D350" s="543">
        <v>0</v>
      </c>
      <c r="E350" s="234" t="s">
        <v>35</v>
      </c>
      <c r="F350" s="536">
        <v>1</v>
      </c>
      <c r="G350" s="536">
        <v>1</v>
      </c>
      <c r="H350" s="172"/>
      <c r="I350" s="173"/>
      <c r="J350" s="82"/>
      <c r="K350" s="174"/>
      <c r="L350" s="540">
        <v>1</v>
      </c>
      <c r="M350" s="178"/>
      <c r="N350" s="179"/>
      <c r="O350" s="180"/>
      <c r="P350" s="545">
        <f>145600+1285613</f>
        <v>1431213</v>
      </c>
      <c r="Q350" s="540">
        <v>0</v>
      </c>
      <c r="R350" s="488" t="s">
        <v>606</v>
      </c>
      <c r="S350" s="548" t="s">
        <v>607</v>
      </c>
      <c r="T350" s="549" t="s">
        <v>279</v>
      </c>
    </row>
    <row r="351" spans="1:20" ht="12" outlineLevel="1">
      <c r="A351" s="542" t="s">
        <v>311</v>
      </c>
      <c r="B351" s="2" t="s">
        <v>31</v>
      </c>
      <c r="C351" s="543">
        <v>1</v>
      </c>
      <c r="D351" s="543">
        <v>0</v>
      </c>
      <c r="E351" s="234" t="s">
        <v>35</v>
      </c>
      <c r="F351" s="536">
        <v>1</v>
      </c>
      <c r="G351" s="536">
        <v>1</v>
      </c>
      <c r="H351" s="172"/>
      <c r="I351" s="173"/>
      <c r="J351" s="82"/>
      <c r="K351" s="174"/>
      <c r="L351" s="540">
        <v>1</v>
      </c>
      <c r="M351" s="178"/>
      <c r="N351" s="179"/>
      <c r="O351" s="180"/>
      <c r="P351" s="545">
        <v>0</v>
      </c>
      <c r="Q351" s="540">
        <v>0</v>
      </c>
      <c r="R351" s="488" t="s">
        <v>608</v>
      </c>
      <c r="S351" s="548" t="s">
        <v>609</v>
      </c>
      <c r="T351" s="549">
        <v>0</v>
      </c>
    </row>
    <row r="352" spans="1:20" ht="12" outlineLevel="1">
      <c r="A352" s="542" t="s">
        <v>311</v>
      </c>
      <c r="B352" s="2" t="s">
        <v>31</v>
      </c>
      <c r="C352" s="543">
        <v>1</v>
      </c>
      <c r="D352" s="543">
        <v>0</v>
      </c>
      <c r="E352" s="234" t="s">
        <v>35</v>
      </c>
      <c r="F352" s="536">
        <v>1</v>
      </c>
      <c r="G352" s="536">
        <v>1</v>
      </c>
      <c r="H352" s="172"/>
      <c r="I352" s="173"/>
      <c r="J352" s="82"/>
      <c r="K352" s="174"/>
      <c r="L352" s="540">
        <v>1</v>
      </c>
      <c r="M352" s="178"/>
      <c r="N352" s="179"/>
      <c r="O352" s="180"/>
      <c r="P352" s="545">
        <v>0</v>
      </c>
      <c r="Q352" s="540">
        <v>0</v>
      </c>
      <c r="R352" s="488" t="s">
        <v>610</v>
      </c>
      <c r="S352" s="548" t="s">
        <v>611</v>
      </c>
      <c r="T352" s="549">
        <v>0</v>
      </c>
    </row>
    <row r="353" spans="1:20" ht="12" outlineLevel="1">
      <c r="A353" s="542" t="s">
        <v>311</v>
      </c>
      <c r="B353" s="2" t="s">
        <v>31</v>
      </c>
      <c r="C353" s="543">
        <v>1</v>
      </c>
      <c r="D353" s="543">
        <v>0</v>
      </c>
      <c r="E353" s="234" t="s">
        <v>35</v>
      </c>
      <c r="F353" s="536">
        <v>1</v>
      </c>
      <c r="G353" s="536">
        <v>1</v>
      </c>
      <c r="H353" s="172"/>
      <c r="I353" s="173"/>
      <c r="J353" s="82"/>
      <c r="K353" s="174"/>
      <c r="L353" s="540">
        <v>1</v>
      </c>
      <c r="M353" s="178"/>
      <c r="N353" s="179"/>
      <c r="O353" s="180"/>
      <c r="P353" s="545">
        <v>0</v>
      </c>
      <c r="Q353" s="540">
        <v>0</v>
      </c>
      <c r="R353" s="488" t="s">
        <v>612</v>
      </c>
      <c r="S353" s="548" t="s">
        <v>613</v>
      </c>
      <c r="T353" s="549">
        <v>0</v>
      </c>
    </row>
    <row r="354" spans="1:20" ht="12" outlineLevel="1">
      <c r="A354" s="542" t="s">
        <v>311</v>
      </c>
      <c r="B354" s="2" t="s">
        <v>31</v>
      </c>
      <c r="C354" s="543">
        <v>1</v>
      </c>
      <c r="D354" s="543">
        <v>0</v>
      </c>
      <c r="E354" s="234" t="s">
        <v>35</v>
      </c>
      <c r="F354" s="536">
        <v>1</v>
      </c>
      <c r="G354" s="536">
        <v>1</v>
      </c>
      <c r="H354" s="172"/>
      <c r="I354" s="173"/>
      <c r="J354" s="82"/>
      <c r="K354" s="174"/>
      <c r="L354" s="540">
        <v>1</v>
      </c>
      <c r="M354" s="178"/>
      <c r="N354" s="179"/>
      <c r="O354" s="180"/>
      <c r="P354" s="545">
        <v>0</v>
      </c>
      <c r="Q354" s="540">
        <v>0</v>
      </c>
      <c r="R354" s="488" t="s">
        <v>615</v>
      </c>
      <c r="S354" s="548" t="s">
        <v>616</v>
      </c>
      <c r="T354" s="549">
        <v>0</v>
      </c>
    </row>
    <row r="355" spans="1:20" ht="12" outlineLevel="1">
      <c r="A355" s="542" t="s">
        <v>311</v>
      </c>
      <c r="B355" s="2" t="s">
        <v>31</v>
      </c>
      <c r="C355" s="543">
        <v>1</v>
      </c>
      <c r="D355" s="543">
        <v>0</v>
      </c>
      <c r="E355" s="234" t="s">
        <v>35</v>
      </c>
      <c r="F355" s="536">
        <v>1</v>
      </c>
      <c r="G355" s="536">
        <v>1</v>
      </c>
      <c r="H355" s="172"/>
      <c r="I355" s="173"/>
      <c r="J355" s="82"/>
      <c r="K355" s="174"/>
      <c r="L355" s="540">
        <v>1</v>
      </c>
      <c r="M355" s="178"/>
      <c r="N355" s="179"/>
      <c r="O355" s="180"/>
      <c r="P355" s="545">
        <v>0</v>
      </c>
      <c r="Q355" s="540">
        <v>0</v>
      </c>
      <c r="R355" s="488" t="s">
        <v>617</v>
      </c>
      <c r="S355" s="548" t="s">
        <v>618</v>
      </c>
      <c r="T355" s="549">
        <v>0</v>
      </c>
    </row>
    <row r="356" spans="1:20" ht="12" outlineLevel="1">
      <c r="A356" s="542" t="s">
        <v>311</v>
      </c>
      <c r="B356" s="2" t="s">
        <v>31</v>
      </c>
      <c r="C356" s="543">
        <v>1</v>
      </c>
      <c r="D356" s="543">
        <v>0</v>
      </c>
      <c r="E356" s="234" t="s">
        <v>35</v>
      </c>
      <c r="F356" s="536">
        <v>1</v>
      </c>
      <c r="G356" s="536">
        <v>1</v>
      </c>
      <c r="H356" s="172"/>
      <c r="I356" s="173"/>
      <c r="J356" s="82"/>
      <c r="K356" s="174"/>
      <c r="L356" s="540">
        <v>1</v>
      </c>
      <c r="M356" s="178"/>
      <c r="N356" s="179"/>
      <c r="O356" s="180"/>
      <c r="P356" s="545">
        <v>365</v>
      </c>
      <c r="Q356" s="540">
        <v>0</v>
      </c>
      <c r="R356" s="488" t="s">
        <v>619</v>
      </c>
      <c r="S356" s="548" t="s">
        <v>620</v>
      </c>
      <c r="T356" s="549" t="s">
        <v>280</v>
      </c>
    </row>
    <row r="357" spans="1:20" ht="12" outlineLevel="1">
      <c r="A357" s="542" t="s">
        <v>311</v>
      </c>
      <c r="B357" s="2" t="s">
        <v>31</v>
      </c>
      <c r="C357" s="543">
        <v>1</v>
      </c>
      <c r="D357" s="543">
        <v>0</v>
      </c>
      <c r="E357" s="234" t="s">
        <v>35</v>
      </c>
      <c r="F357" s="536">
        <v>1</v>
      </c>
      <c r="G357" s="536">
        <v>1</v>
      </c>
      <c r="H357" s="172"/>
      <c r="I357" s="173"/>
      <c r="J357" s="82"/>
      <c r="K357" s="174"/>
      <c r="L357" s="540">
        <v>1</v>
      </c>
      <c r="M357" s="178"/>
      <c r="N357" s="179"/>
      <c r="O357" s="180"/>
      <c r="P357" s="545">
        <v>0</v>
      </c>
      <c r="Q357" s="540">
        <v>0</v>
      </c>
      <c r="R357" s="488" t="s">
        <v>608</v>
      </c>
      <c r="S357" s="548" t="s">
        <v>621</v>
      </c>
      <c r="T357" s="549">
        <v>0</v>
      </c>
    </row>
    <row r="358" spans="1:20" ht="12" outlineLevel="1">
      <c r="A358" s="542" t="s">
        <v>311</v>
      </c>
      <c r="B358" s="2" t="s">
        <v>31</v>
      </c>
      <c r="C358" s="543">
        <v>1</v>
      </c>
      <c r="D358" s="543">
        <v>0</v>
      </c>
      <c r="E358" s="234" t="s">
        <v>35</v>
      </c>
      <c r="F358" s="536">
        <v>1</v>
      </c>
      <c r="G358" s="536">
        <v>1</v>
      </c>
      <c r="H358" s="172"/>
      <c r="I358" s="173"/>
      <c r="J358" s="82"/>
      <c r="K358" s="174"/>
      <c r="L358" s="540">
        <v>1</v>
      </c>
      <c r="M358" s="178"/>
      <c r="N358" s="179"/>
      <c r="O358" s="180"/>
      <c r="P358" s="545">
        <v>0</v>
      </c>
      <c r="Q358" s="540">
        <v>0</v>
      </c>
      <c r="R358" s="488" t="s">
        <v>610</v>
      </c>
      <c r="S358" s="548" t="s">
        <v>622</v>
      </c>
      <c r="T358" s="549">
        <v>0</v>
      </c>
    </row>
    <row r="359" spans="1:20" ht="12" outlineLevel="1">
      <c r="A359" s="542" t="s">
        <v>311</v>
      </c>
      <c r="B359" s="2" t="s">
        <v>31</v>
      </c>
      <c r="C359" s="543">
        <v>1</v>
      </c>
      <c r="D359" s="543">
        <v>0</v>
      </c>
      <c r="E359" s="234" t="s">
        <v>35</v>
      </c>
      <c r="F359" s="536">
        <v>1</v>
      </c>
      <c r="G359" s="536">
        <v>1</v>
      </c>
      <c r="H359" s="172"/>
      <c r="I359" s="173"/>
      <c r="J359" s="82"/>
      <c r="K359" s="174"/>
      <c r="L359" s="540">
        <v>1</v>
      </c>
      <c r="M359" s="178"/>
      <c r="N359" s="179"/>
      <c r="O359" s="180"/>
      <c r="P359" s="545">
        <v>1745</v>
      </c>
      <c r="Q359" s="540">
        <v>0</v>
      </c>
      <c r="R359" s="488" t="s">
        <v>612</v>
      </c>
      <c r="S359" s="548" t="s">
        <v>623</v>
      </c>
      <c r="T359" s="549">
        <v>0</v>
      </c>
    </row>
    <row r="360" spans="1:20" ht="12" outlineLevel="1">
      <c r="A360" s="542" t="s">
        <v>311</v>
      </c>
      <c r="B360" s="2" t="s">
        <v>31</v>
      </c>
      <c r="C360" s="543">
        <v>1</v>
      </c>
      <c r="D360" s="543">
        <v>0</v>
      </c>
      <c r="E360" s="234" t="s">
        <v>35</v>
      </c>
      <c r="F360" s="536">
        <v>1</v>
      </c>
      <c r="G360" s="536">
        <v>1</v>
      </c>
      <c r="H360" s="172"/>
      <c r="I360" s="173"/>
      <c r="J360" s="82"/>
      <c r="K360" s="174"/>
      <c r="L360" s="540">
        <v>1</v>
      </c>
      <c r="M360" s="178"/>
      <c r="N360" s="179"/>
      <c r="O360" s="180"/>
      <c r="P360" s="545">
        <f>6173+63702</f>
        <v>69875</v>
      </c>
      <c r="Q360" s="540">
        <v>0</v>
      </c>
      <c r="R360" s="488" t="s">
        <v>624</v>
      </c>
      <c r="S360" s="548" t="s">
        <v>625</v>
      </c>
      <c r="T360" s="549" t="s">
        <v>282</v>
      </c>
    </row>
    <row r="361" spans="1:20" ht="12" outlineLevel="1">
      <c r="A361" s="542" t="s">
        <v>311</v>
      </c>
      <c r="B361" s="2" t="s">
        <v>31</v>
      </c>
      <c r="C361" s="543">
        <v>1</v>
      </c>
      <c r="D361" s="543">
        <v>0</v>
      </c>
      <c r="E361" s="234" t="s">
        <v>35</v>
      </c>
      <c r="F361" s="536">
        <v>1</v>
      </c>
      <c r="G361" s="536">
        <v>1</v>
      </c>
      <c r="H361" s="172"/>
      <c r="I361" s="173"/>
      <c r="J361" s="82"/>
      <c r="K361" s="174"/>
      <c r="L361" s="540">
        <v>1</v>
      </c>
      <c r="M361" s="178"/>
      <c r="N361" s="179"/>
      <c r="O361" s="180"/>
      <c r="P361" s="545">
        <v>0</v>
      </c>
      <c r="Q361" s="540">
        <v>0</v>
      </c>
      <c r="R361" s="488" t="s">
        <v>626</v>
      </c>
      <c r="S361" s="548" t="s">
        <v>627</v>
      </c>
      <c r="T361" s="549" t="s">
        <v>307</v>
      </c>
    </row>
    <row r="362" spans="1:20" ht="12" outlineLevel="1">
      <c r="A362" s="542" t="s">
        <v>311</v>
      </c>
      <c r="B362" s="2" t="s">
        <v>31</v>
      </c>
      <c r="C362" s="543">
        <v>1</v>
      </c>
      <c r="D362" s="543">
        <v>0</v>
      </c>
      <c r="E362" s="234" t="s">
        <v>35</v>
      </c>
      <c r="F362" s="536">
        <v>1</v>
      </c>
      <c r="G362" s="536">
        <v>1</v>
      </c>
      <c r="H362" s="172"/>
      <c r="I362" s="173"/>
      <c r="J362" s="82"/>
      <c r="K362" s="174"/>
      <c r="L362" s="540">
        <v>1</v>
      </c>
      <c r="M362" s="178"/>
      <c r="N362" s="179"/>
      <c r="O362" s="180"/>
      <c r="P362" s="545">
        <v>545531</v>
      </c>
      <c r="Q362" s="540">
        <v>0</v>
      </c>
      <c r="R362" s="488" t="s">
        <v>628</v>
      </c>
      <c r="S362" s="548" t="s">
        <v>629</v>
      </c>
      <c r="T362" s="549" t="s">
        <v>288</v>
      </c>
    </row>
    <row r="363" spans="1:20" ht="12" outlineLevel="1">
      <c r="A363" s="542" t="s">
        <v>311</v>
      </c>
      <c r="B363" s="2" t="s">
        <v>31</v>
      </c>
      <c r="C363" s="543">
        <v>1</v>
      </c>
      <c r="D363" s="543">
        <v>0</v>
      </c>
      <c r="E363" s="234" t="s">
        <v>35</v>
      </c>
      <c r="F363" s="536">
        <v>1</v>
      </c>
      <c r="G363" s="536">
        <v>1</v>
      </c>
      <c r="H363" s="172"/>
      <c r="I363" s="173"/>
      <c r="J363" s="82"/>
      <c r="K363" s="174"/>
      <c r="L363" s="540">
        <v>1</v>
      </c>
      <c r="M363" s="178"/>
      <c r="N363" s="179"/>
      <c r="O363" s="180"/>
      <c r="P363" s="545">
        <v>0</v>
      </c>
      <c r="Q363" s="540">
        <v>0</v>
      </c>
      <c r="R363" s="488" t="s">
        <v>630</v>
      </c>
      <c r="S363" s="548" t="s">
        <v>631</v>
      </c>
      <c r="T363" s="549" t="s">
        <v>288</v>
      </c>
    </row>
    <row r="364" spans="1:20" ht="12" outlineLevel="1">
      <c r="A364" s="542" t="s">
        <v>311</v>
      </c>
      <c r="B364" s="2" t="s">
        <v>31</v>
      </c>
      <c r="C364" s="543">
        <v>1</v>
      </c>
      <c r="D364" s="543">
        <v>0</v>
      </c>
      <c r="E364" s="234" t="s">
        <v>35</v>
      </c>
      <c r="F364" s="536">
        <v>1</v>
      </c>
      <c r="G364" s="536">
        <v>1</v>
      </c>
      <c r="H364" s="172"/>
      <c r="I364" s="173"/>
      <c r="J364" s="82"/>
      <c r="K364" s="174"/>
      <c r="L364" s="540">
        <v>1</v>
      </c>
      <c r="M364" s="178"/>
      <c r="N364" s="179"/>
      <c r="O364" s="180"/>
      <c r="P364" s="545">
        <v>70</v>
      </c>
      <c r="Q364" s="540">
        <v>0</v>
      </c>
      <c r="R364" s="488" t="s">
        <v>632</v>
      </c>
      <c r="S364" s="548" t="s">
        <v>633</v>
      </c>
      <c r="T364" s="549" t="s">
        <v>288</v>
      </c>
    </row>
    <row r="365" spans="1:20" ht="12" outlineLevel="1">
      <c r="A365" s="542" t="s">
        <v>311</v>
      </c>
      <c r="B365" s="2" t="s">
        <v>31</v>
      </c>
      <c r="C365" s="543">
        <v>1</v>
      </c>
      <c r="D365" s="543">
        <v>0</v>
      </c>
      <c r="E365" s="234" t="s">
        <v>35</v>
      </c>
      <c r="F365" s="536">
        <v>1</v>
      </c>
      <c r="G365" s="536">
        <v>1</v>
      </c>
      <c r="H365" s="172"/>
      <c r="I365" s="173"/>
      <c r="J365" s="82"/>
      <c r="K365" s="174"/>
      <c r="L365" s="540">
        <v>1</v>
      </c>
      <c r="M365" s="178"/>
      <c r="N365" s="179"/>
      <c r="O365" s="180"/>
      <c r="P365" s="545">
        <f>37380+144857</f>
        <v>182237</v>
      </c>
      <c r="Q365" s="540">
        <v>0</v>
      </c>
      <c r="R365" s="488" t="s">
        <v>634</v>
      </c>
      <c r="S365" s="548" t="s">
        <v>635</v>
      </c>
      <c r="T365" s="549" t="s">
        <v>288</v>
      </c>
    </row>
    <row r="366" spans="1:20" ht="12" outlineLevel="1">
      <c r="A366" s="542" t="s">
        <v>311</v>
      </c>
      <c r="B366" s="2" t="s">
        <v>31</v>
      </c>
      <c r="C366" s="543">
        <v>1</v>
      </c>
      <c r="D366" s="543">
        <v>0</v>
      </c>
      <c r="E366" s="234" t="s">
        <v>35</v>
      </c>
      <c r="F366" s="536">
        <v>1</v>
      </c>
      <c r="G366" s="536">
        <v>1</v>
      </c>
      <c r="H366" s="172"/>
      <c r="I366" s="173"/>
      <c r="J366" s="82"/>
      <c r="K366" s="174"/>
      <c r="L366" s="540">
        <v>1</v>
      </c>
      <c r="M366" s="178"/>
      <c r="N366" s="179"/>
      <c r="O366" s="180"/>
      <c r="P366" s="545">
        <v>692</v>
      </c>
      <c r="Q366" s="540">
        <v>0</v>
      </c>
      <c r="R366" s="488" t="s">
        <v>636</v>
      </c>
      <c r="S366" s="548" t="s">
        <v>637</v>
      </c>
      <c r="T366" s="549" t="s">
        <v>282</v>
      </c>
    </row>
    <row r="367" spans="1:20" ht="12" outlineLevel="1">
      <c r="A367" s="542" t="s">
        <v>311</v>
      </c>
      <c r="B367" s="2" t="s">
        <v>31</v>
      </c>
      <c r="C367" s="543">
        <v>1</v>
      </c>
      <c r="D367" s="543">
        <v>0</v>
      </c>
      <c r="E367" s="234" t="s">
        <v>35</v>
      </c>
      <c r="F367" s="536">
        <v>1</v>
      </c>
      <c r="G367" s="536">
        <v>1</v>
      </c>
      <c r="H367" s="172"/>
      <c r="I367" s="173"/>
      <c r="J367" s="82"/>
      <c r="K367" s="174"/>
      <c r="L367" s="540">
        <v>1</v>
      </c>
      <c r="M367" s="178"/>
      <c r="N367" s="179"/>
      <c r="O367" s="180"/>
      <c r="P367" s="545">
        <v>240</v>
      </c>
      <c r="Q367" s="540">
        <v>0</v>
      </c>
      <c r="R367" s="488" t="s">
        <v>624</v>
      </c>
      <c r="S367" s="548" t="s">
        <v>638</v>
      </c>
      <c r="T367" s="549" t="s">
        <v>282</v>
      </c>
    </row>
    <row r="368" spans="1:20" ht="12" outlineLevel="1">
      <c r="A368" s="542" t="s">
        <v>311</v>
      </c>
      <c r="B368" s="2" t="s">
        <v>31</v>
      </c>
      <c r="C368" s="543">
        <v>1</v>
      </c>
      <c r="D368" s="543">
        <v>0</v>
      </c>
      <c r="E368" s="234" t="s">
        <v>35</v>
      </c>
      <c r="F368" s="536">
        <v>1</v>
      </c>
      <c r="G368" s="536">
        <v>1</v>
      </c>
      <c r="H368" s="172"/>
      <c r="I368" s="173"/>
      <c r="J368" s="82"/>
      <c r="K368" s="174"/>
      <c r="L368" s="540">
        <v>1</v>
      </c>
      <c r="M368" s="178"/>
      <c r="N368" s="179"/>
      <c r="O368" s="180"/>
      <c r="P368" s="545">
        <v>618</v>
      </c>
      <c r="Q368" s="540">
        <v>0</v>
      </c>
      <c r="R368" s="488" t="s">
        <v>639</v>
      </c>
      <c r="S368" s="548" t="s">
        <v>640</v>
      </c>
      <c r="T368" s="549" t="s">
        <v>279</v>
      </c>
    </row>
    <row r="369" spans="1:20" ht="12" outlineLevel="1">
      <c r="A369" s="542" t="s">
        <v>311</v>
      </c>
      <c r="B369" s="2" t="s">
        <v>31</v>
      </c>
      <c r="C369" s="543">
        <v>1</v>
      </c>
      <c r="D369" s="543">
        <v>0</v>
      </c>
      <c r="E369" s="234" t="s">
        <v>35</v>
      </c>
      <c r="F369" s="536">
        <v>1</v>
      </c>
      <c r="G369" s="536">
        <v>1</v>
      </c>
      <c r="H369" s="172"/>
      <c r="I369" s="173"/>
      <c r="J369" s="82"/>
      <c r="K369" s="174"/>
      <c r="L369" s="540">
        <v>1</v>
      </c>
      <c r="M369" s="178"/>
      <c r="N369" s="179"/>
      <c r="O369" s="180"/>
      <c r="P369" s="545">
        <v>0</v>
      </c>
      <c r="Q369" s="540">
        <v>0</v>
      </c>
      <c r="R369" s="488" t="s">
        <v>641</v>
      </c>
      <c r="S369" s="548" t="s">
        <v>642</v>
      </c>
      <c r="T369" s="549" t="s">
        <v>283</v>
      </c>
    </row>
    <row r="370" spans="1:20" ht="12" outlineLevel="1">
      <c r="A370" s="542" t="s">
        <v>311</v>
      </c>
      <c r="B370" s="2" t="s">
        <v>31</v>
      </c>
      <c r="C370" s="543">
        <v>1</v>
      </c>
      <c r="D370" s="543">
        <v>0</v>
      </c>
      <c r="E370" s="234" t="s">
        <v>35</v>
      </c>
      <c r="F370" s="536">
        <v>1</v>
      </c>
      <c r="G370" s="536">
        <v>1</v>
      </c>
      <c r="H370" s="172"/>
      <c r="I370" s="173"/>
      <c r="J370" s="82"/>
      <c r="K370" s="174"/>
      <c r="L370" s="540">
        <v>1</v>
      </c>
      <c r="M370" s="178"/>
      <c r="N370" s="179"/>
      <c r="O370" s="180"/>
      <c r="P370" s="545">
        <v>3138</v>
      </c>
      <c r="Q370" s="540">
        <v>0</v>
      </c>
      <c r="R370" s="488" t="s">
        <v>719</v>
      </c>
      <c r="S370" s="548" t="s">
        <v>720</v>
      </c>
      <c r="T370" s="549" t="s">
        <v>283</v>
      </c>
    </row>
    <row r="371" spans="1:20" ht="12" outlineLevel="1">
      <c r="A371" s="542" t="s">
        <v>311</v>
      </c>
      <c r="B371" s="2" t="s">
        <v>31</v>
      </c>
      <c r="C371" s="543">
        <v>1</v>
      </c>
      <c r="D371" s="543">
        <v>0</v>
      </c>
      <c r="E371" s="234" t="s">
        <v>35</v>
      </c>
      <c r="F371" s="536">
        <v>1</v>
      </c>
      <c r="G371" s="536">
        <v>1</v>
      </c>
      <c r="H371" s="172"/>
      <c r="I371" s="173"/>
      <c r="J371" s="82"/>
      <c r="K371" s="174"/>
      <c r="L371" s="540">
        <v>1</v>
      </c>
      <c r="M371" s="178"/>
      <c r="N371" s="179"/>
      <c r="O371" s="180"/>
      <c r="P371" s="545">
        <v>887</v>
      </c>
      <c r="Q371" s="540">
        <v>0</v>
      </c>
      <c r="R371" s="488" t="s">
        <v>721</v>
      </c>
      <c r="S371" s="548" t="s">
        <v>722</v>
      </c>
      <c r="T371" s="549" t="s">
        <v>283</v>
      </c>
    </row>
    <row r="372" spans="1:20" ht="12" outlineLevel="1">
      <c r="A372" s="542" t="s">
        <v>311</v>
      </c>
      <c r="B372" s="2" t="s">
        <v>31</v>
      </c>
      <c r="C372" s="543">
        <v>1</v>
      </c>
      <c r="D372" s="543">
        <v>1</v>
      </c>
      <c r="E372" s="234" t="s">
        <v>35</v>
      </c>
      <c r="F372" s="536">
        <v>1</v>
      </c>
      <c r="G372" s="536">
        <v>1</v>
      </c>
      <c r="H372" s="172"/>
      <c r="I372" s="173"/>
      <c r="J372" s="82"/>
      <c r="K372" s="174"/>
      <c r="L372" s="540">
        <v>1</v>
      </c>
      <c r="M372" s="178"/>
      <c r="N372" s="179"/>
      <c r="O372" s="180"/>
      <c r="P372" s="545">
        <f>419+1290</f>
        <v>1709</v>
      </c>
      <c r="Q372" s="540">
        <v>1</v>
      </c>
      <c r="R372" s="488" t="s">
        <v>643</v>
      </c>
      <c r="S372" s="548" t="s">
        <v>644</v>
      </c>
      <c r="T372" s="549" t="s">
        <v>281</v>
      </c>
    </row>
    <row r="373" spans="1:20" ht="12" outlineLevel="1">
      <c r="A373" s="542" t="s">
        <v>311</v>
      </c>
      <c r="B373" s="2" t="s">
        <v>31</v>
      </c>
      <c r="C373" s="543">
        <v>1</v>
      </c>
      <c r="D373" s="543">
        <v>1</v>
      </c>
      <c r="E373" s="234" t="s">
        <v>35</v>
      </c>
      <c r="F373" s="536">
        <v>1</v>
      </c>
      <c r="G373" s="536">
        <v>1</v>
      </c>
      <c r="H373" s="172"/>
      <c r="I373" s="173"/>
      <c r="J373" s="82"/>
      <c r="K373" s="174"/>
      <c r="L373" s="540">
        <v>1</v>
      </c>
      <c r="M373" s="178"/>
      <c r="N373" s="179"/>
      <c r="O373" s="180"/>
      <c r="P373" s="545">
        <f>3413+50818</f>
        <v>54231</v>
      </c>
      <c r="Q373" s="540">
        <v>1</v>
      </c>
      <c r="R373" s="488" t="s">
        <v>645</v>
      </c>
      <c r="S373" s="548" t="s">
        <v>646</v>
      </c>
      <c r="T373" s="549" t="s">
        <v>280</v>
      </c>
    </row>
    <row r="374" spans="1:20" ht="12" outlineLevel="1">
      <c r="A374" s="542" t="s">
        <v>311</v>
      </c>
      <c r="B374" s="2" t="s">
        <v>31</v>
      </c>
      <c r="C374" s="543">
        <v>1</v>
      </c>
      <c r="D374" s="543">
        <v>1</v>
      </c>
      <c r="E374" s="234" t="s">
        <v>35</v>
      </c>
      <c r="F374" s="536">
        <v>1</v>
      </c>
      <c r="G374" s="536">
        <v>1</v>
      </c>
      <c r="H374" s="172"/>
      <c r="I374" s="173"/>
      <c r="J374" s="82"/>
      <c r="K374" s="174"/>
      <c r="L374" s="540">
        <v>1</v>
      </c>
      <c r="M374" s="178"/>
      <c r="N374" s="179"/>
      <c r="O374" s="180"/>
      <c r="P374" s="545">
        <v>36410</v>
      </c>
      <c r="Q374" s="540">
        <v>1</v>
      </c>
      <c r="R374" s="488" t="s">
        <v>647</v>
      </c>
      <c r="S374" s="548" t="s">
        <v>648</v>
      </c>
      <c r="T374" s="549" t="s">
        <v>286</v>
      </c>
    </row>
    <row r="375" spans="1:20" ht="12" outlineLevel="1">
      <c r="A375" s="542" t="s">
        <v>311</v>
      </c>
      <c r="B375" s="2" t="s">
        <v>31</v>
      </c>
      <c r="C375" s="543">
        <v>1</v>
      </c>
      <c r="D375" s="543">
        <v>1</v>
      </c>
      <c r="E375" s="234" t="s">
        <v>35</v>
      </c>
      <c r="F375" s="536">
        <v>1</v>
      </c>
      <c r="G375" s="536">
        <v>1</v>
      </c>
      <c r="H375" s="172"/>
      <c r="I375" s="173"/>
      <c r="J375" s="82"/>
      <c r="K375" s="174"/>
      <c r="L375" s="540">
        <v>1</v>
      </c>
      <c r="M375" s="178"/>
      <c r="N375" s="179"/>
      <c r="O375" s="180"/>
      <c r="P375" s="545">
        <v>36769</v>
      </c>
      <c r="Q375" s="540">
        <v>1</v>
      </c>
      <c r="R375" s="488" t="s">
        <v>649</v>
      </c>
      <c r="S375" s="548" t="s">
        <v>650</v>
      </c>
      <c r="T375" s="549" t="s">
        <v>289</v>
      </c>
    </row>
    <row r="376" spans="1:20" ht="12" outlineLevel="1">
      <c r="A376" s="542" t="s">
        <v>311</v>
      </c>
      <c r="B376" s="2" t="s">
        <v>31</v>
      </c>
      <c r="C376" s="543">
        <v>1</v>
      </c>
      <c r="D376" s="543">
        <v>1</v>
      </c>
      <c r="E376" s="234" t="s">
        <v>35</v>
      </c>
      <c r="F376" s="536">
        <v>1</v>
      </c>
      <c r="G376" s="536">
        <v>1</v>
      </c>
      <c r="H376" s="172"/>
      <c r="I376" s="173"/>
      <c r="J376" s="82"/>
      <c r="K376" s="174"/>
      <c r="L376" s="540">
        <v>1</v>
      </c>
      <c r="M376" s="178"/>
      <c r="N376" s="179"/>
      <c r="O376" s="180"/>
      <c r="P376" s="545">
        <v>36439</v>
      </c>
      <c r="Q376" s="540">
        <v>1</v>
      </c>
      <c r="R376" s="488" t="s">
        <v>651</v>
      </c>
      <c r="S376" s="548" t="s">
        <v>652</v>
      </c>
      <c r="T376" s="549" t="s">
        <v>279</v>
      </c>
    </row>
    <row r="377" spans="1:20" ht="12" outlineLevel="1">
      <c r="A377" s="542" t="s">
        <v>311</v>
      </c>
      <c r="B377" s="2" t="s">
        <v>31</v>
      </c>
      <c r="C377" s="543">
        <v>1</v>
      </c>
      <c r="D377" s="543">
        <v>1</v>
      </c>
      <c r="E377" s="234" t="s">
        <v>35</v>
      </c>
      <c r="F377" s="536">
        <v>1</v>
      </c>
      <c r="G377" s="536">
        <v>1</v>
      </c>
      <c r="H377" s="172"/>
      <c r="I377" s="173"/>
      <c r="J377" s="82"/>
      <c r="K377" s="174"/>
      <c r="L377" s="540">
        <v>1</v>
      </c>
      <c r="M377" s="178"/>
      <c r="N377" s="179"/>
      <c r="O377" s="180"/>
      <c r="P377" s="545">
        <f>78148+973+400</f>
        <v>79521</v>
      </c>
      <c r="Q377" s="540">
        <v>1</v>
      </c>
      <c r="R377" s="488" t="s">
        <v>653</v>
      </c>
      <c r="S377" s="548" t="s">
        <v>654</v>
      </c>
      <c r="T377" s="549" t="s">
        <v>284</v>
      </c>
    </row>
    <row r="378" spans="1:20" ht="12" outlineLevel="1">
      <c r="A378" s="542" t="s">
        <v>311</v>
      </c>
      <c r="B378" s="2" t="s">
        <v>31</v>
      </c>
      <c r="C378" s="543">
        <v>1</v>
      </c>
      <c r="D378" s="543">
        <v>1</v>
      </c>
      <c r="E378" s="234" t="s">
        <v>35</v>
      </c>
      <c r="F378" s="536">
        <v>1</v>
      </c>
      <c r="G378" s="536">
        <v>1</v>
      </c>
      <c r="H378" s="172"/>
      <c r="I378" s="173"/>
      <c r="J378" s="82"/>
      <c r="K378" s="174"/>
      <c r="L378" s="540">
        <v>1</v>
      </c>
      <c r="M378" s="178"/>
      <c r="N378" s="179"/>
      <c r="O378" s="180"/>
      <c r="P378" s="545">
        <v>1719</v>
      </c>
      <c r="Q378" s="540">
        <v>1</v>
      </c>
      <c r="R378" s="488" t="s">
        <v>655</v>
      </c>
      <c r="S378" s="548" t="s">
        <v>656</v>
      </c>
      <c r="T378" s="549" t="s">
        <v>287</v>
      </c>
    </row>
    <row r="379" spans="1:20" ht="12" outlineLevel="1">
      <c r="A379" s="542" t="s">
        <v>311</v>
      </c>
      <c r="B379" s="2" t="s">
        <v>31</v>
      </c>
      <c r="C379" s="543">
        <v>1</v>
      </c>
      <c r="D379" s="543">
        <v>1</v>
      </c>
      <c r="E379" s="234" t="s">
        <v>35</v>
      </c>
      <c r="F379" s="536">
        <v>1</v>
      </c>
      <c r="G379" s="536">
        <v>1</v>
      </c>
      <c r="H379" s="172"/>
      <c r="I379" s="173"/>
      <c r="J379" s="82"/>
      <c r="K379" s="174"/>
      <c r="L379" s="540">
        <v>1</v>
      </c>
      <c r="M379" s="178"/>
      <c r="N379" s="179"/>
      <c r="O379" s="180"/>
      <c r="P379" s="545">
        <v>669285</v>
      </c>
      <c r="Q379" s="540">
        <v>1</v>
      </c>
      <c r="R379" s="488" t="s">
        <v>657</v>
      </c>
      <c r="S379" s="548" t="s">
        <v>658</v>
      </c>
      <c r="T379" s="549" t="s">
        <v>288</v>
      </c>
    </row>
    <row r="380" spans="1:20" ht="12" outlineLevel="1">
      <c r="A380" s="542" t="s">
        <v>311</v>
      </c>
      <c r="B380" s="2" t="s">
        <v>31</v>
      </c>
      <c r="C380" s="543">
        <v>1</v>
      </c>
      <c r="D380" s="543">
        <v>1</v>
      </c>
      <c r="E380" s="234" t="s">
        <v>35</v>
      </c>
      <c r="F380" s="536">
        <v>1</v>
      </c>
      <c r="G380" s="536">
        <v>1</v>
      </c>
      <c r="H380" s="175"/>
      <c r="I380" s="87"/>
      <c r="J380" s="82"/>
      <c r="K380" s="109"/>
      <c r="L380" s="540">
        <v>1</v>
      </c>
      <c r="M380" s="181"/>
      <c r="N380" s="117"/>
      <c r="O380" s="158"/>
      <c r="P380" s="545">
        <v>78174</v>
      </c>
      <c r="Q380" s="540">
        <v>1</v>
      </c>
      <c r="R380" s="488" t="s">
        <v>659</v>
      </c>
      <c r="S380" s="548" t="s">
        <v>660</v>
      </c>
      <c r="T380" s="549" t="s">
        <v>283</v>
      </c>
    </row>
    <row r="381" spans="1:20" ht="12" outlineLevel="1">
      <c r="A381" s="542" t="s">
        <v>311</v>
      </c>
      <c r="B381" s="2" t="s">
        <v>31</v>
      </c>
      <c r="C381" s="543">
        <v>1</v>
      </c>
      <c r="D381" s="543">
        <v>1</v>
      </c>
      <c r="E381" s="234" t="s">
        <v>35</v>
      </c>
      <c r="F381" s="536">
        <v>1</v>
      </c>
      <c r="G381" s="536">
        <v>1</v>
      </c>
      <c r="H381" s="176"/>
      <c r="I381" s="177"/>
      <c r="J381" s="82"/>
      <c r="K381" s="105"/>
      <c r="L381" s="469">
        <v>0</v>
      </c>
      <c r="M381" s="182"/>
      <c r="N381" s="118"/>
      <c r="O381" s="157"/>
      <c r="P381" s="545">
        <v>68</v>
      </c>
      <c r="Q381" s="540">
        <v>1</v>
      </c>
      <c r="R381" s="488" t="s">
        <v>661</v>
      </c>
      <c r="S381" s="548" t="s">
        <v>662</v>
      </c>
      <c r="T381" s="549" t="s">
        <v>663</v>
      </c>
    </row>
    <row r="382" spans="1:20" s="288" customFormat="1" ht="5.25" customHeight="1" outlineLevel="1">
      <c r="A382" s="313"/>
      <c r="B382" s="4"/>
      <c r="C382" s="498"/>
      <c r="D382" s="498"/>
      <c r="E382" s="238"/>
      <c r="F382" s="137"/>
      <c r="G382" s="137"/>
      <c r="H382" s="5"/>
      <c r="I382" s="5"/>
      <c r="J382" s="111"/>
      <c r="K382" s="137"/>
      <c r="L382" s="106"/>
      <c r="M382" s="65"/>
      <c r="N382" s="9"/>
      <c r="O382" s="106"/>
      <c r="P382" s="137"/>
      <c r="Q382" s="367"/>
      <c r="R382" s="137"/>
      <c r="S382" s="410"/>
      <c r="T382" s="377"/>
    </row>
    <row r="383" spans="1:20" s="286" customFormat="1" ht="12" outlineLevel="2">
      <c r="A383" s="311"/>
      <c r="B383" s="30" t="s">
        <v>42</v>
      </c>
      <c r="C383" s="499"/>
      <c r="D383" s="499"/>
      <c r="E383" s="244" t="s">
        <v>155</v>
      </c>
      <c r="F383" s="130"/>
      <c r="G383" s="130"/>
      <c r="H383" s="29" t="s">
        <v>35</v>
      </c>
      <c r="I383" s="91"/>
      <c r="J383" s="69"/>
      <c r="K383" s="130"/>
      <c r="L383" s="97"/>
      <c r="M383" s="29"/>
      <c r="N383" s="27"/>
      <c r="O383" s="97"/>
      <c r="P383" s="130" t="s">
        <v>111</v>
      </c>
      <c r="Q383" s="91" t="s">
        <v>112</v>
      </c>
      <c r="R383" s="130"/>
      <c r="S383" s="411"/>
      <c r="T383" s="378"/>
    </row>
    <row r="384" spans="1:20" s="289" customFormat="1" ht="12" outlineLevel="2">
      <c r="A384" s="317"/>
      <c r="B384" s="41"/>
      <c r="C384" s="500"/>
      <c r="D384" s="500"/>
      <c r="E384" s="240" t="s">
        <v>156</v>
      </c>
      <c r="F384" s="133"/>
      <c r="G384" s="133"/>
      <c r="H384" s="26" t="s">
        <v>35</v>
      </c>
      <c r="I384" s="93"/>
      <c r="J384" s="73"/>
      <c r="K384" s="133"/>
      <c r="L384" s="101"/>
      <c r="M384" s="26"/>
      <c r="N384" s="14"/>
      <c r="O384" s="101"/>
      <c r="P384" s="163">
        <f>IF(P386&gt;0,P385/P386,0)</f>
        <v>0</v>
      </c>
      <c r="Q384" s="368">
        <f>IF(Q386&gt;0,Q385/Q386,0)</f>
        <v>0</v>
      </c>
      <c r="R384" s="131"/>
      <c r="S384" s="101"/>
      <c r="T384" s="133"/>
    </row>
    <row r="385" spans="1:20" s="289" customFormat="1" ht="12" outlineLevel="2">
      <c r="A385" s="317"/>
      <c r="B385" s="41"/>
      <c r="C385" s="500"/>
      <c r="D385" s="500"/>
      <c r="E385" s="240" t="s">
        <v>178</v>
      </c>
      <c r="F385" s="133"/>
      <c r="G385" s="133"/>
      <c r="H385" s="26"/>
      <c r="I385" s="93"/>
      <c r="J385" s="73"/>
      <c r="K385" s="133"/>
      <c r="L385" s="101"/>
      <c r="M385" s="26"/>
      <c r="N385" s="14"/>
      <c r="O385" s="101"/>
      <c r="P385" s="163">
        <f>P388</f>
        <v>77555</v>
      </c>
      <c r="Q385" s="369">
        <f>Q388</f>
        <v>3</v>
      </c>
      <c r="R385" s="163"/>
      <c r="S385" s="101"/>
      <c r="T385" s="133"/>
    </row>
    <row r="386" spans="1:20" s="289" customFormat="1" ht="12" outlineLevel="2">
      <c r="A386" s="317"/>
      <c r="B386" s="41"/>
      <c r="C386" s="500"/>
      <c r="D386" s="500"/>
      <c r="E386" s="240" t="s">
        <v>179</v>
      </c>
      <c r="F386" s="133"/>
      <c r="G386" s="133"/>
      <c r="H386" s="26"/>
      <c r="I386" s="93"/>
      <c r="J386" s="73"/>
      <c r="K386" s="133"/>
      <c r="L386" s="101"/>
      <c r="M386" s="26"/>
      <c r="N386" s="14"/>
      <c r="O386" s="101"/>
      <c r="P386" s="163">
        <f>$D388</f>
        <v>0</v>
      </c>
      <c r="Q386" s="369">
        <f>$D388</f>
        <v>0</v>
      </c>
      <c r="R386" s="163"/>
      <c r="S386" s="101"/>
      <c r="T386" s="133"/>
    </row>
    <row r="387" spans="1:20" s="293" customFormat="1" ht="12" outlineLevel="3">
      <c r="A387" s="322"/>
      <c r="B387" s="32"/>
      <c r="C387" s="501" t="s">
        <v>131</v>
      </c>
      <c r="D387" s="501" t="s">
        <v>196</v>
      </c>
      <c r="E387" s="245" t="s">
        <v>152</v>
      </c>
      <c r="F387" s="200" t="s">
        <v>200</v>
      </c>
      <c r="G387" s="200" t="s">
        <v>201</v>
      </c>
      <c r="H387" s="197" t="s">
        <v>35</v>
      </c>
      <c r="I387" s="198"/>
      <c r="J387" s="206"/>
      <c r="K387" s="201"/>
      <c r="L387" s="204" t="s">
        <v>197</v>
      </c>
      <c r="M387" s="197"/>
      <c r="N387" s="202"/>
      <c r="O387" s="188"/>
      <c r="P387" s="201" t="s">
        <v>113</v>
      </c>
      <c r="Q387" s="198" t="s">
        <v>114</v>
      </c>
      <c r="R387" s="201"/>
      <c r="S387" s="412"/>
      <c r="T387" s="388"/>
    </row>
    <row r="388" spans="1:20" s="288" customFormat="1" ht="12" outlineLevel="3">
      <c r="A388" s="319"/>
      <c r="B388" s="42"/>
      <c r="C388" s="502">
        <f>SUM(C389:C419)</f>
        <v>29</v>
      </c>
      <c r="D388" s="502">
        <f>SUM(D389:D419)</f>
        <v>0</v>
      </c>
      <c r="E388" s="245" t="s">
        <v>153</v>
      </c>
      <c r="F388" s="135">
        <f>SUM(F389:F419)</f>
        <v>28</v>
      </c>
      <c r="G388" s="135">
        <f>SUM(G389:G419)</f>
        <v>28</v>
      </c>
      <c r="H388" s="18" t="s">
        <v>35</v>
      </c>
      <c r="I388" s="94"/>
      <c r="J388" s="81"/>
      <c r="K388" s="135"/>
      <c r="L388" s="103">
        <f>SUM(L389:L419)</f>
        <v>28</v>
      </c>
      <c r="M388" s="18"/>
      <c r="N388" s="8"/>
      <c r="O388" s="103"/>
      <c r="P388" s="135">
        <f>SUM(P389:P419)</f>
        <v>77555</v>
      </c>
      <c r="Q388" s="94">
        <f>SUM(Q389:Q419)</f>
        <v>3</v>
      </c>
      <c r="R388" s="135"/>
      <c r="S388" s="413"/>
      <c r="T388" s="389"/>
    </row>
    <row r="389" spans="1:20" s="291" customFormat="1" ht="6.75" customHeight="1" outlineLevel="2">
      <c r="A389" s="323"/>
      <c r="B389" s="45"/>
      <c r="C389" s="503"/>
      <c r="D389" s="503"/>
      <c r="E389" s="235"/>
      <c r="F389" s="129"/>
      <c r="G389" s="129"/>
      <c r="H389" s="46"/>
      <c r="I389" s="46"/>
      <c r="J389" s="114"/>
      <c r="K389" s="140"/>
      <c r="L389" s="96"/>
      <c r="M389" s="60"/>
      <c r="N389" s="47"/>
      <c r="O389" s="96"/>
      <c r="P389" s="129"/>
      <c r="Q389" s="373"/>
      <c r="R389" s="129"/>
      <c r="S389" s="414"/>
      <c r="T389" s="379"/>
    </row>
    <row r="390" spans="1:20" ht="12" outlineLevel="1">
      <c r="A390" s="542" t="s">
        <v>311</v>
      </c>
      <c r="B390" s="2" t="s">
        <v>33</v>
      </c>
      <c r="C390" s="550">
        <v>1</v>
      </c>
      <c r="D390" s="543">
        <v>0</v>
      </c>
      <c r="E390" s="234" t="s">
        <v>35</v>
      </c>
      <c r="F390" s="536">
        <v>0</v>
      </c>
      <c r="G390" s="536">
        <v>0</v>
      </c>
      <c r="H390" s="172"/>
      <c r="I390" s="173"/>
      <c r="J390" s="82"/>
      <c r="K390" s="174"/>
      <c r="L390" s="540">
        <v>0</v>
      </c>
      <c r="M390" s="178"/>
      <c r="N390" s="179"/>
      <c r="O390" s="180"/>
      <c r="P390" s="545">
        <v>6592</v>
      </c>
      <c r="Q390" s="540">
        <v>0</v>
      </c>
      <c r="R390" s="488" t="s">
        <v>664</v>
      </c>
      <c r="S390" s="507" t="s">
        <v>665</v>
      </c>
      <c r="T390" s="549">
        <v>0</v>
      </c>
    </row>
    <row r="391" spans="1:20" ht="12" outlineLevel="1">
      <c r="A391" s="542" t="s">
        <v>311</v>
      </c>
      <c r="B391" s="2" t="s">
        <v>33</v>
      </c>
      <c r="C391" s="550">
        <v>1</v>
      </c>
      <c r="D391" s="543">
        <v>0</v>
      </c>
      <c r="E391" s="234" t="s">
        <v>35</v>
      </c>
      <c r="F391" s="536">
        <v>1</v>
      </c>
      <c r="G391" s="536">
        <v>1</v>
      </c>
      <c r="H391" s="172"/>
      <c r="I391" s="173"/>
      <c r="J391" s="82"/>
      <c r="K391" s="174"/>
      <c r="L391" s="540">
        <v>1</v>
      </c>
      <c r="M391" s="178"/>
      <c r="N391" s="179"/>
      <c r="O391" s="180"/>
      <c r="P391" s="545">
        <v>205</v>
      </c>
      <c r="Q391" s="540">
        <v>0</v>
      </c>
      <c r="R391" s="488" t="s">
        <v>528</v>
      </c>
      <c r="S391" s="507" t="s">
        <v>666</v>
      </c>
      <c r="T391" s="549" t="s">
        <v>307</v>
      </c>
    </row>
    <row r="392" spans="1:20" ht="12" outlineLevel="1">
      <c r="A392" s="542" t="s">
        <v>311</v>
      </c>
      <c r="B392" s="2" t="s">
        <v>33</v>
      </c>
      <c r="C392" s="550">
        <v>1</v>
      </c>
      <c r="D392" s="543">
        <v>0</v>
      </c>
      <c r="E392" s="234" t="s">
        <v>35</v>
      </c>
      <c r="F392" s="536">
        <v>1</v>
      </c>
      <c r="G392" s="536">
        <v>1</v>
      </c>
      <c r="H392" s="172"/>
      <c r="I392" s="173"/>
      <c r="J392" s="82"/>
      <c r="K392" s="174"/>
      <c r="L392" s="540">
        <v>1</v>
      </c>
      <c r="M392" s="178"/>
      <c r="N392" s="179"/>
      <c r="O392" s="180"/>
      <c r="P392" s="545">
        <v>16</v>
      </c>
      <c r="Q392" s="540">
        <v>0</v>
      </c>
      <c r="R392" s="488" t="s">
        <v>530</v>
      </c>
      <c r="S392" s="507" t="s">
        <v>667</v>
      </c>
      <c r="T392" s="549" t="s">
        <v>283</v>
      </c>
    </row>
    <row r="393" spans="1:20" ht="12" outlineLevel="1">
      <c r="A393" s="542" t="s">
        <v>311</v>
      </c>
      <c r="B393" s="2" t="s">
        <v>33</v>
      </c>
      <c r="C393" s="550">
        <v>1</v>
      </c>
      <c r="D393" s="543">
        <v>0</v>
      </c>
      <c r="E393" s="234" t="s">
        <v>35</v>
      </c>
      <c r="F393" s="536">
        <v>1</v>
      </c>
      <c r="G393" s="536">
        <v>1</v>
      </c>
      <c r="H393" s="172"/>
      <c r="I393" s="173"/>
      <c r="J393" s="82"/>
      <c r="K393" s="174"/>
      <c r="L393" s="540">
        <v>1</v>
      </c>
      <c r="M393" s="178"/>
      <c r="N393" s="179"/>
      <c r="O393" s="180"/>
      <c r="P393" s="545">
        <v>0</v>
      </c>
      <c r="Q393" s="540">
        <v>0</v>
      </c>
      <c r="R393" s="488" t="s">
        <v>668</v>
      </c>
      <c r="S393" s="548" t="s">
        <v>669</v>
      </c>
      <c r="T393" s="549" t="s">
        <v>284</v>
      </c>
    </row>
    <row r="394" spans="1:20" ht="12" outlineLevel="1">
      <c r="A394" s="542" t="s">
        <v>311</v>
      </c>
      <c r="B394" s="2" t="s">
        <v>33</v>
      </c>
      <c r="C394" s="550">
        <v>1</v>
      </c>
      <c r="D394" s="543">
        <v>0</v>
      </c>
      <c r="E394" s="234" t="s">
        <v>35</v>
      </c>
      <c r="F394" s="536">
        <v>1</v>
      </c>
      <c r="G394" s="536">
        <v>1</v>
      </c>
      <c r="H394" s="172"/>
      <c r="I394" s="173"/>
      <c r="J394" s="82"/>
      <c r="K394" s="174"/>
      <c r="L394" s="540">
        <v>1</v>
      </c>
      <c r="M394" s="178"/>
      <c r="N394" s="179"/>
      <c r="O394" s="180"/>
      <c r="P394" s="545">
        <v>0</v>
      </c>
      <c r="Q394" s="540">
        <v>0</v>
      </c>
      <c r="R394" s="488" t="s">
        <v>552</v>
      </c>
      <c r="S394" s="507" t="s">
        <v>670</v>
      </c>
      <c r="T394" s="549">
        <v>0</v>
      </c>
    </row>
    <row r="395" spans="1:20" ht="12" outlineLevel="1">
      <c r="A395" s="542" t="s">
        <v>311</v>
      </c>
      <c r="B395" s="2" t="s">
        <v>33</v>
      </c>
      <c r="C395" s="550">
        <v>1</v>
      </c>
      <c r="D395" s="543">
        <v>0</v>
      </c>
      <c r="E395" s="234" t="s">
        <v>35</v>
      </c>
      <c r="F395" s="536">
        <v>1</v>
      </c>
      <c r="G395" s="536">
        <v>1</v>
      </c>
      <c r="H395" s="172"/>
      <c r="I395" s="173"/>
      <c r="J395" s="82"/>
      <c r="K395" s="174"/>
      <c r="L395" s="540">
        <v>1</v>
      </c>
      <c r="M395" s="178"/>
      <c r="N395" s="179"/>
      <c r="O395" s="180"/>
      <c r="P395" s="545">
        <v>6</v>
      </c>
      <c r="Q395" s="540">
        <v>0</v>
      </c>
      <c r="R395" s="488" t="s">
        <v>554</v>
      </c>
      <c r="S395" s="507" t="s">
        <v>671</v>
      </c>
      <c r="T395" s="549">
        <v>0</v>
      </c>
    </row>
    <row r="396" spans="1:20" ht="12" outlineLevel="1">
      <c r="A396" s="542" t="s">
        <v>311</v>
      </c>
      <c r="B396" s="2" t="s">
        <v>33</v>
      </c>
      <c r="C396" s="550">
        <v>1</v>
      </c>
      <c r="D396" s="543">
        <v>0</v>
      </c>
      <c r="E396" s="234" t="s">
        <v>35</v>
      </c>
      <c r="F396" s="536">
        <v>1</v>
      </c>
      <c r="G396" s="536">
        <v>1</v>
      </c>
      <c r="H396" s="172"/>
      <c r="I396" s="173"/>
      <c r="J396" s="82"/>
      <c r="K396" s="174"/>
      <c r="L396" s="540">
        <v>1</v>
      </c>
      <c r="M396" s="178"/>
      <c r="N396" s="179"/>
      <c r="O396" s="180"/>
      <c r="P396" s="545">
        <v>122</v>
      </c>
      <c r="Q396" s="540">
        <v>0</v>
      </c>
      <c r="R396" s="488" t="s">
        <v>556</v>
      </c>
      <c r="S396" s="507" t="s">
        <v>672</v>
      </c>
      <c r="T396" s="549">
        <v>0</v>
      </c>
    </row>
    <row r="397" spans="1:20" ht="12" outlineLevel="1">
      <c r="A397" s="542" t="s">
        <v>311</v>
      </c>
      <c r="B397" s="2" t="s">
        <v>33</v>
      </c>
      <c r="C397" s="550">
        <v>1</v>
      </c>
      <c r="D397" s="543">
        <v>0</v>
      </c>
      <c r="E397" s="234" t="s">
        <v>35</v>
      </c>
      <c r="F397" s="536">
        <v>1</v>
      </c>
      <c r="G397" s="536">
        <v>1</v>
      </c>
      <c r="H397" s="172"/>
      <c r="I397" s="173"/>
      <c r="J397" s="82"/>
      <c r="K397" s="174"/>
      <c r="L397" s="540">
        <v>1</v>
      </c>
      <c r="M397" s="178"/>
      <c r="N397" s="179"/>
      <c r="O397" s="180"/>
      <c r="P397" s="545">
        <v>0</v>
      </c>
      <c r="Q397" s="540">
        <v>0</v>
      </c>
      <c r="R397" s="488" t="s">
        <v>568</v>
      </c>
      <c r="S397" s="507" t="s">
        <v>673</v>
      </c>
      <c r="T397" s="549" t="s">
        <v>282</v>
      </c>
    </row>
    <row r="398" spans="1:20" ht="12" outlineLevel="1">
      <c r="A398" s="542" t="s">
        <v>311</v>
      </c>
      <c r="B398" s="2" t="s">
        <v>33</v>
      </c>
      <c r="C398" s="550">
        <v>1</v>
      </c>
      <c r="D398" s="543">
        <v>0</v>
      </c>
      <c r="E398" s="234" t="s">
        <v>35</v>
      </c>
      <c r="F398" s="536">
        <v>1</v>
      </c>
      <c r="G398" s="536">
        <v>1</v>
      </c>
      <c r="H398" s="172"/>
      <c r="I398" s="173"/>
      <c r="J398" s="82"/>
      <c r="K398" s="174"/>
      <c r="L398" s="540">
        <v>1</v>
      </c>
      <c r="M398" s="178"/>
      <c r="N398" s="179"/>
      <c r="O398" s="180"/>
      <c r="P398" s="545">
        <v>0</v>
      </c>
      <c r="Q398" s="540">
        <v>0</v>
      </c>
      <c r="R398" s="488" t="s">
        <v>552</v>
      </c>
      <c r="S398" s="507" t="s">
        <v>674</v>
      </c>
      <c r="T398" s="549">
        <v>0</v>
      </c>
    </row>
    <row r="399" spans="1:20" ht="12" outlineLevel="1">
      <c r="A399" s="542" t="s">
        <v>311</v>
      </c>
      <c r="B399" s="2" t="s">
        <v>33</v>
      </c>
      <c r="C399" s="550">
        <v>1</v>
      </c>
      <c r="D399" s="543">
        <v>0</v>
      </c>
      <c r="E399" s="234" t="s">
        <v>35</v>
      </c>
      <c r="F399" s="536">
        <v>1</v>
      </c>
      <c r="G399" s="536">
        <v>1</v>
      </c>
      <c r="H399" s="172"/>
      <c r="I399" s="173"/>
      <c r="J399" s="82"/>
      <c r="K399" s="174"/>
      <c r="L399" s="540">
        <v>1</v>
      </c>
      <c r="M399" s="178"/>
      <c r="N399" s="179"/>
      <c r="O399" s="180"/>
      <c r="P399" s="545">
        <v>0</v>
      </c>
      <c r="Q399" s="540">
        <v>0</v>
      </c>
      <c r="R399" s="488" t="s">
        <v>554</v>
      </c>
      <c r="S399" s="507" t="s">
        <v>675</v>
      </c>
      <c r="T399" s="549">
        <v>0</v>
      </c>
    </row>
    <row r="400" spans="1:20" ht="12" outlineLevel="1">
      <c r="A400" s="542" t="s">
        <v>311</v>
      </c>
      <c r="B400" s="2" t="s">
        <v>33</v>
      </c>
      <c r="C400" s="550">
        <v>1</v>
      </c>
      <c r="D400" s="543">
        <v>0</v>
      </c>
      <c r="E400" s="234" t="s">
        <v>35</v>
      </c>
      <c r="F400" s="536">
        <v>1</v>
      </c>
      <c r="G400" s="536">
        <v>1</v>
      </c>
      <c r="H400" s="172"/>
      <c r="I400" s="173"/>
      <c r="J400" s="82"/>
      <c r="K400" s="174"/>
      <c r="L400" s="540">
        <v>1</v>
      </c>
      <c r="M400" s="178"/>
      <c r="N400" s="179"/>
      <c r="O400" s="180"/>
      <c r="P400" s="545">
        <v>0</v>
      </c>
      <c r="Q400" s="540">
        <v>0</v>
      </c>
      <c r="R400" s="488" t="s">
        <v>556</v>
      </c>
      <c r="S400" s="507" t="s">
        <v>676</v>
      </c>
      <c r="T400" s="549">
        <v>0</v>
      </c>
    </row>
    <row r="401" spans="1:20" ht="12" outlineLevel="1">
      <c r="A401" s="542" t="s">
        <v>311</v>
      </c>
      <c r="B401" s="2" t="s">
        <v>33</v>
      </c>
      <c r="C401" s="550">
        <v>1</v>
      </c>
      <c r="D401" s="543">
        <v>0</v>
      </c>
      <c r="E401" s="234" t="s">
        <v>35</v>
      </c>
      <c r="F401" s="536">
        <v>1</v>
      </c>
      <c r="G401" s="536">
        <v>1</v>
      </c>
      <c r="H401" s="172"/>
      <c r="I401" s="173"/>
      <c r="J401" s="82"/>
      <c r="K401" s="174"/>
      <c r="L401" s="540">
        <v>1</v>
      </c>
      <c r="M401" s="178"/>
      <c r="N401" s="179"/>
      <c r="O401" s="180"/>
      <c r="P401" s="545">
        <v>65191</v>
      </c>
      <c r="Q401" s="540">
        <v>0</v>
      </c>
      <c r="R401" s="488" t="s">
        <v>575</v>
      </c>
      <c r="S401" s="507" t="s">
        <v>677</v>
      </c>
      <c r="T401" s="549">
        <v>0</v>
      </c>
    </row>
    <row r="402" spans="1:20" ht="12" outlineLevel="1">
      <c r="A402" s="542" t="s">
        <v>311</v>
      </c>
      <c r="B402" s="2" t="s">
        <v>33</v>
      </c>
      <c r="C402" s="550">
        <v>1</v>
      </c>
      <c r="D402" s="543">
        <v>0</v>
      </c>
      <c r="E402" s="234" t="s">
        <v>35</v>
      </c>
      <c r="F402" s="536">
        <v>1</v>
      </c>
      <c r="G402" s="536">
        <v>1</v>
      </c>
      <c r="H402" s="172"/>
      <c r="I402" s="173"/>
      <c r="J402" s="82"/>
      <c r="K402" s="174"/>
      <c r="L402" s="540">
        <v>1</v>
      </c>
      <c r="M402" s="178"/>
      <c r="N402" s="179"/>
      <c r="O402" s="180"/>
      <c r="P402" s="545">
        <v>0</v>
      </c>
      <c r="Q402" s="540">
        <v>0</v>
      </c>
      <c r="R402" s="488" t="s">
        <v>577</v>
      </c>
      <c r="S402" s="507" t="s">
        <v>678</v>
      </c>
      <c r="T402" s="549" t="s">
        <v>307</v>
      </c>
    </row>
    <row r="403" spans="1:20" ht="12" outlineLevel="1">
      <c r="A403" s="542" t="s">
        <v>311</v>
      </c>
      <c r="B403" s="2" t="s">
        <v>33</v>
      </c>
      <c r="C403" s="550">
        <v>1</v>
      </c>
      <c r="D403" s="543">
        <v>0</v>
      </c>
      <c r="E403" s="234" t="s">
        <v>35</v>
      </c>
      <c r="F403" s="536">
        <v>1</v>
      </c>
      <c r="G403" s="536">
        <v>1</v>
      </c>
      <c r="H403" s="172"/>
      <c r="I403" s="173"/>
      <c r="J403" s="82"/>
      <c r="K403" s="174"/>
      <c r="L403" s="540">
        <v>1</v>
      </c>
      <c r="M403" s="178"/>
      <c r="N403" s="179"/>
      <c r="O403" s="180"/>
      <c r="P403" s="545">
        <v>5347</v>
      </c>
      <c r="Q403" s="540">
        <v>0</v>
      </c>
      <c r="R403" s="488" t="s">
        <v>587</v>
      </c>
      <c r="S403" s="507" t="s">
        <v>679</v>
      </c>
      <c r="T403" s="549" t="s">
        <v>282</v>
      </c>
    </row>
    <row r="404" spans="1:20" ht="12" outlineLevel="1">
      <c r="A404" s="542" t="s">
        <v>311</v>
      </c>
      <c r="B404" s="2" t="s">
        <v>33</v>
      </c>
      <c r="C404" s="550">
        <v>1</v>
      </c>
      <c r="D404" s="543">
        <v>0</v>
      </c>
      <c r="E404" s="234" t="s">
        <v>35</v>
      </c>
      <c r="F404" s="536">
        <v>1</v>
      </c>
      <c r="G404" s="536">
        <v>1</v>
      </c>
      <c r="H404" s="172"/>
      <c r="I404" s="173"/>
      <c r="J404" s="82"/>
      <c r="K404" s="174"/>
      <c r="L404" s="540">
        <v>1</v>
      </c>
      <c r="M404" s="178"/>
      <c r="N404" s="179"/>
      <c r="O404" s="180"/>
      <c r="P404" s="545">
        <v>0</v>
      </c>
      <c r="Q404" s="540">
        <v>0</v>
      </c>
      <c r="R404" s="488" t="s">
        <v>575</v>
      </c>
      <c r="S404" s="507" t="s">
        <v>680</v>
      </c>
      <c r="T404" s="549" t="s">
        <v>282</v>
      </c>
    </row>
    <row r="405" spans="1:20" ht="12" outlineLevel="1">
      <c r="A405" s="542" t="s">
        <v>311</v>
      </c>
      <c r="B405" s="2" t="s">
        <v>33</v>
      </c>
      <c r="C405" s="550">
        <v>1</v>
      </c>
      <c r="D405" s="543">
        <v>0</v>
      </c>
      <c r="E405" s="234" t="s">
        <v>35</v>
      </c>
      <c r="F405" s="536">
        <v>1</v>
      </c>
      <c r="G405" s="536">
        <v>1</v>
      </c>
      <c r="H405" s="172"/>
      <c r="I405" s="173"/>
      <c r="J405" s="82"/>
      <c r="K405" s="174"/>
      <c r="L405" s="540">
        <v>1</v>
      </c>
      <c r="M405" s="178"/>
      <c r="N405" s="179"/>
      <c r="O405" s="180"/>
      <c r="P405" s="545">
        <v>0</v>
      </c>
      <c r="Q405" s="540">
        <v>0</v>
      </c>
      <c r="R405" s="488" t="s">
        <v>592</v>
      </c>
      <c r="S405" s="507" t="s">
        <v>681</v>
      </c>
      <c r="T405" s="549" t="s">
        <v>283</v>
      </c>
    </row>
    <row r="406" spans="1:20" ht="12" outlineLevel="1">
      <c r="A406" s="542" t="s">
        <v>311</v>
      </c>
      <c r="B406" s="2" t="s">
        <v>33</v>
      </c>
      <c r="C406" s="550">
        <v>1</v>
      </c>
      <c r="D406" s="543">
        <v>0</v>
      </c>
      <c r="E406" s="234" t="s">
        <v>35</v>
      </c>
      <c r="F406" s="536">
        <v>1</v>
      </c>
      <c r="G406" s="536">
        <v>1</v>
      </c>
      <c r="H406" s="172"/>
      <c r="I406" s="173"/>
      <c r="J406" s="82"/>
      <c r="K406" s="174"/>
      <c r="L406" s="540">
        <v>1</v>
      </c>
      <c r="M406" s="178"/>
      <c r="N406" s="179"/>
      <c r="O406" s="180"/>
      <c r="P406" s="545">
        <v>0</v>
      </c>
      <c r="Q406" s="540">
        <v>0</v>
      </c>
      <c r="R406" s="488" t="s">
        <v>682</v>
      </c>
      <c r="S406" s="507" t="s">
        <v>683</v>
      </c>
      <c r="T406" s="549">
        <v>0</v>
      </c>
    </row>
    <row r="407" spans="1:20" ht="12" outlineLevel="1">
      <c r="A407" s="542" t="s">
        <v>311</v>
      </c>
      <c r="B407" s="2" t="s">
        <v>33</v>
      </c>
      <c r="C407" s="550">
        <v>1</v>
      </c>
      <c r="D407" s="543">
        <v>0</v>
      </c>
      <c r="E407" s="234" t="s">
        <v>35</v>
      </c>
      <c r="F407" s="536">
        <v>1</v>
      </c>
      <c r="G407" s="536">
        <v>1</v>
      </c>
      <c r="H407" s="172"/>
      <c r="I407" s="173"/>
      <c r="J407" s="82"/>
      <c r="K407" s="174"/>
      <c r="L407" s="540">
        <v>1</v>
      </c>
      <c r="M407" s="178"/>
      <c r="N407" s="179"/>
      <c r="O407" s="180"/>
      <c r="P407" s="545">
        <v>0</v>
      </c>
      <c r="Q407" s="540">
        <v>0</v>
      </c>
      <c r="R407" s="488" t="s">
        <v>684</v>
      </c>
      <c r="S407" s="507" t="s">
        <v>685</v>
      </c>
      <c r="T407" s="549">
        <v>0</v>
      </c>
    </row>
    <row r="408" spans="1:20" ht="12" outlineLevel="1">
      <c r="A408" s="542" t="s">
        <v>311</v>
      </c>
      <c r="B408" s="2" t="s">
        <v>33</v>
      </c>
      <c r="C408" s="550">
        <v>1</v>
      </c>
      <c r="D408" s="543">
        <v>0</v>
      </c>
      <c r="E408" s="234" t="s">
        <v>35</v>
      </c>
      <c r="F408" s="536">
        <v>1</v>
      </c>
      <c r="G408" s="536">
        <v>1</v>
      </c>
      <c r="H408" s="172"/>
      <c r="I408" s="173"/>
      <c r="J408" s="82"/>
      <c r="K408" s="174"/>
      <c r="L408" s="540">
        <v>1</v>
      </c>
      <c r="M408" s="178"/>
      <c r="N408" s="179"/>
      <c r="O408" s="180"/>
      <c r="P408" s="545">
        <v>0</v>
      </c>
      <c r="Q408" s="540">
        <v>0</v>
      </c>
      <c r="R408" s="488" t="s">
        <v>686</v>
      </c>
      <c r="S408" s="507" t="s">
        <v>687</v>
      </c>
      <c r="T408" s="549">
        <v>0</v>
      </c>
    </row>
    <row r="409" spans="1:20" ht="12" outlineLevel="1">
      <c r="A409" s="542" t="s">
        <v>311</v>
      </c>
      <c r="B409" s="2" t="s">
        <v>33</v>
      </c>
      <c r="C409" s="550">
        <v>1</v>
      </c>
      <c r="D409" s="543">
        <v>0</v>
      </c>
      <c r="E409" s="234" t="s">
        <v>35</v>
      </c>
      <c r="F409" s="536">
        <v>1</v>
      </c>
      <c r="G409" s="536">
        <v>1</v>
      </c>
      <c r="H409" s="172"/>
      <c r="I409" s="173"/>
      <c r="J409" s="82"/>
      <c r="K409" s="174"/>
      <c r="L409" s="540">
        <v>1</v>
      </c>
      <c r="M409" s="178"/>
      <c r="N409" s="179"/>
      <c r="O409" s="180"/>
      <c r="P409" s="545">
        <v>0</v>
      </c>
      <c r="Q409" s="540">
        <v>0</v>
      </c>
      <c r="R409" s="488" t="s">
        <v>688</v>
      </c>
      <c r="S409" s="507" t="s">
        <v>687</v>
      </c>
      <c r="T409" s="549">
        <v>0</v>
      </c>
    </row>
    <row r="410" spans="1:20" ht="12" outlineLevel="1">
      <c r="A410" s="542" t="s">
        <v>311</v>
      </c>
      <c r="B410" s="2" t="s">
        <v>33</v>
      </c>
      <c r="C410" s="550">
        <v>1</v>
      </c>
      <c r="D410" s="543">
        <v>0</v>
      </c>
      <c r="E410" s="234" t="s">
        <v>35</v>
      </c>
      <c r="F410" s="536">
        <v>1</v>
      </c>
      <c r="G410" s="536">
        <v>1</v>
      </c>
      <c r="H410" s="172"/>
      <c r="I410" s="173"/>
      <c r="J410" s="82"/>
      <c r="K410" s="174"/>
      <c r="L410" s="540">
        <v>1</v>
      </c>
      <c r="M410" s="178"/>
      <c r="N410" s="179"/>
      <c r="O410" s="180"/>
      <c r="P410" s="545">
        <v>0</v>
      </c>
      <c r="Q410" s="540">
        <v>0</v>
      </c>
      <c r="R410" s="488" t="s">
        <v>682</v>
      </c>
      <c r="S410" s="507" t="s">
        <v>689</v>
      </c>
      <c r="T410" s="549">
        <v>0</v>
      </c>
    </row>
    <row r="411" spans="1:20" ht="12" outlineLevel="1">
      <c r="A411" s="542" t="s">
        <v>311</v>
      </c>
      <c r="B411" s="2" t="s">
        <v>33</v>
      </c>
      <c r="C411" s="550">
        <v>1</v>
      </c>
      <c r="D411" s="543">
        <v>0</v>
      </c>
      <c r="E411" s="234" t="s">
        <v>35</v>
      </c>
      <c r="F411" s="536">
        <v>1</v>
      </c>
      <c r="G411" s="536">
        <v>1</v>
      </c>
      <c r="H411" s="172"/>
      <c r="I411" s="173"/>
      <c r="J411" s="82"/>
      <c r="K411" s="174"/>
      <c r="L411" s="540">
        <v>1</v>
      </c>
      <c r="M411" s="178"/>
      <c r="N411" s="179"/>
      <c r="O411" s="180"/>
      <c r="P411" s="545">
        <v>0</v>
      </c>
      <c r="Q411" s="540">
        <v>0</v>
      </c>
      <c r="R411" s="488" t="s">
        <v>684</v>
      </c>
      <c r="S411" s="507" t="s">
        <v>690</v>
      </c>
      <c r="T411" s="549">
        <v>0</v>
      </c>
    </row>
    <row r="412" spans="1:20" ht="12" outlineLevel="1">
      <c r="A412" s="542" t="s">
        <v>311</v>
      </c>
      <c r="B412" s="2" t="s">
        <v>33</v>
      </c>
      <c r="C412" s="550">
        <v>1</v>
      </c>
      <c r="D412" s="543">
        <v>0</v>
      </c>
      <c r="E412" s="234" t="s">
        <v>35</v>
      </c>
      <c r="F412" s="536">
        <v>1</v>
      </c>
      <c r="G412" s="536">
        <v>1</v>
      </c>
      <c r="H412" s="172"/>
      <c r="I412" s="173"/>
      <c r="J412" s="82"/>
      <c r="K412" s="174"/>
      <c r="L412" s="540">
        <v>1</v>
      </c>
      <c r="M412" s="178"/>
      <c r="N412" s="179"/>
      <c r="O412" s="180"/>
      <c r="P412" s="545">
        <v>0</v>
      </c>
      <c r="Q412" s="540">
        <v>0</v>
      </c>
      <c r="R412" s="488" t="s">
        <v>686</v>
      </c>
      <c r="S412" s="507" t="s">
        <v>691</v>
      </c>
      <c r="T412" s="549">
        <v>0</v>
      </c>
    </row>
    <row r="413" spans="1:20" ht="12" outlineLevel="1">
      <c r="A413" s="542" t="s">
        <v>311</v>
      </c>
      <c r="B413" s="2" t="s">
        <v>33</v>
      </c>
      <c r="C413" s="550">
        <v>1</v>
      </c>
      <c r="D413" s="543">
        <v>0</v>
      </c>
      <c r="E413" s="234" t="s">
        <v>35</v>
      </c>
      <c r="F413" s="536">
        <v>1</v>
      </c>
      <c r="G413" s="536">
        <v>1</v>
      </c>
      <c r="H413" s="172"/>
      <c r="I413" s="173"/>
      <c r="J413" s="82"/>
      <c r="K413" s="174"/>
      <c r="L413" s="540">
        <v>1</v>
      </c>
      <c r="M413" s="178"/>
      <c r="N413" s="179"/>
      <c r="O413" s="180"/>
      <c r="P413" s="545">
        <v>0</v>
      </c>
      <c r="Q413" s="540">
        <v>0</v>
      </c>
      <c r="R413" s="488" t="s">
        <v>688</v>
      </c>
      <c r="S413" s="507" t="s">
        <v>691</v>
      </c>
      <c r="T413" s="549">
        <v>0</v>
      </c>
    </row>
    <row r="414" spans="1:20" ht="12" outlineLevel="1">
      <c r="A414" s="542" t="s">
        <v>311</v>
      </c>
      <c r="B414" s="2" t="s">
        <v>33</v>
      </c>
      <c r="C414" s="550">
        <v>1</v>
      </c>
      <c r="D414" s="543">
        <v>0</v>
      </c>
      <c r="E414" s="234" t="s">
        <v>35</v>
      </c>
      <c r="F414" s="536">
        <v>1</v>
      </c>
      <c r="G414" s="536">
        <v>1</v>
      </c>
      <c r="H414" s="172"/>
      <c r="I414" s="173"/>
      <c r="J414" s="82"/>
      <c r="K414" s="174"/>
      <c r="L414" s="540">
        <v>1</v>
      </c>
      <c r="M414" s="178"/>
      <c r="N414" s="179"/>
      <c r="O414" s="180"/>
      <c r="P414" s="545">
        <v>0</v>
      </c>
      <c r="Q414" s="540">
        <v>0</v>
      </c>
      <c r="R414" s="488" t="s">
        <v>692</v>
      </c>
      <c r="S414" s="507" t="s">
        <v>693</v>
      </c>
      <c r="T414" s="549" t="s">
        <v>282</v>
      </c>
    </row>
    <row r="415" spans="1:20" ht="12" outlineLevel="1">
      <c r="A415" s="542" t="s">
        <v>311</v>
      </c>
      <c r="B415" s="2" t="s">
        <v>33</v>
      </c>
      <c r="C415" s="550">
        <v>1</v>
      </c>
      <c r="D415" s="543">
        <v>0</v>
      </c>
      <c r="E415" s="234" t="s">
        <v>35</v>
      </c>
      <c r="F415" s="536">
        <v>1</v>
      </c>
      <c r="G415" s="536">
        <v>1</v>
      </c>
      <c r="H415" s="172"/>
      <c r="I415" s="173"/>
      <c r="J415" s="82"/>
      <c r="K415" s="174"/>
      <c r="L415" s="540">
        <v>1</v>
      </c>
      <c r="M415" s="178"/>
      <c r="N415" s="179"/>
      <c r="O415" s="180"/>
      <c r="P415" s="545">
        <v>0</v>
      </c>
      <c r="Q415" s="540">
        <v>0</v>
      </c>
      <c r="R415" s="488" t="s">
        <v>692</v>
      </c>
      <c r="S415" s="507" t="s">
        <v>694</v>
      </c>
      <c r="T415" s="549" t="s">
        <v>282</v>
      </c>
    </row>
    <row r="416" spans="1:20" ht="12" outlineLevel="1">
      <c r="A416" s="542" t="s">
        <v>311</v>
      </c>
      <c r="B416" s="2" t="s">
        <v>33</v>
      </c>
      <c r="C416" s="550">
        <v>1</v>
      </c>
      <c r="D416" s="543">
        <v>0</v>
      </c>
      <c r="E416" s="234" t="s">
        <v>35</v>
      </c>
      <c r="F416" s="536">
        <v>1</v>
      </c>
      <c r="G416" s="536">
        <v>1</v>
      </c>
      <c r="H416" s="172"/>
      <c r="I416" s="173"/>
      <c r="J416" s="82"/>
      <c r="K416" s="174"/>
      <c r="L416" s="540">
        <v>1</v>
      </c>
      <c r="M416" s="178"/>
      <c r="N416" s="179"/>
      <c r="O416" s="180"/>
      <c r="P416" s="545">
        <v>67</v>
      </c>
      <c r="Q416" s="540">
        <v>1</v>
      </c>
      <c r="R416" s="488" t="s">
        <v>695</v>
      </c>
      <c r="S416" s="507" t="s">
        <v>696</v>
      </c>
      <c r="T416" s="549" t="s">
        <v>284</v>
      </c>
    </row>
    <row r="417" spans="1:20" ht="12" outlineLevel="1">
      <c r="A417" s="542" t="s">
        <v>311</v>
      </c>
      <c r="B417" s="2" t="s">
        <v>33</v>
      </c>
      <c r="C417" s="550">
        <v>1</v>
      </c>
      <c r="D417" s="543">
        <v>0</v>
      </c>
      <c r="E417" s="234" t="s">
        <v>35</v>
      </c>
      <c r="F417" s="536">
        <v>1</v>
      </c>
      <c r="G417" s="536">
        <v>1</v>
      </c>
      <c r="H417" s="175"/>
      <c r="I417" s="87"/>
      <c r="J417" s="82"/>
      <c r="K417" s="109"/>
      <c r="L417" s="540">
        <v>1</v>
      </c>
      <c r="M417" s="181"/>
      <c r="N417" s="117"/>
      <c r="O417" s="158"/>
      <c r="P417" s="545">
        <v>6</v>
      </c>
      <c r="Q417" s="540">
        <v>1</v>
      </c>
      <c r="R417" s="488" t="s">
        <v>697</v>
      </c>
      <c r="S417" s="507" t="s">
        <v>698</v>
      </c>
      <c r="T417" s="549" t="s">
        <v>279</v>
      </c>
    </row>
    <row r="418" spans="1:20" ht="12" outlineLevel="1">
      <c r="A418" s="542" t="s">
        <v>311</v>
      </c>
      <c r="B418" s="2" t="s">
        <v>33</v>
      </c>
      <c r="C418" s="550">
        <v>1</v>
      </c>
      <c r="D418" s="543">
        <v>0</v>
      </c>
      <c r="E418" s="234" t="s">
        <v>35</v>
      </c>
      <c r="F418" s="536">
        <v>1</v>
      </c>
      <c r="G418" s="536">
        <v>1</v>
      </c>
      <c r="H418" s="176"/>
      <c r="I418" s="177"/>
      <c r="J418" s="82"/>
      <c r="K418" s="105"/>
      <c r="L418" s="540">
        <v>1</v>
      </c>
      <c r="M418" s="182"/>
      <c r="N418" s="118"/>
      <c r="O418" s="157"/>
      <c r="P418" s="545">
        <v>3</v>
      </c>
      <c r="Q418" s="540">
        <v>1</v>
      </c>
      <c r="R418" s="488" t="s">
        <v>699</v>
      </c>
      <c r="S418" s="507" t="s">
        <v>700</v>
      </c>
      <c r="T418" s="549" t="s">
        <v>277</v>
      </c>
    </row>
    <row r="419" spans="1:20" s="288" customFormat="1" ht="5.25" customHeight="1" outlineLevel="1">
      <c r="A419" s="313"/>
      <c r="B419" s="4"/>
      <c r="C419" s="498"/>
      <c r="D419" s="498"/>
      <c r="E419" s="238"/>
      <c r="F419" s="137"/>
      <c r="G419" s="137"/>
      <c r="H419" s="5"/>
      <c r="I419" s="5"/>
      <c r="J419" s="111"/>
      <c r="K419" s="137"/>
      <c r="L419" s="106"/>
      <c r="M419" s="65"/>
      <c r="N419" s="9"/>
      <c r="O419" s="106"/>
      <c r="P419" s="137"/>
      <c r="Q419" s="367"/>
      <c r="R419" s="137"/>
      <c r="S419" s="410"/>
      <c r="T419" s="377"/>
    </row>
    <row r="420" spans="1:20" s="286" customFormat="1" ht="12" outlineLevel="2">
      <c r="A420" s="311"/>
      <c r="B420" s="30" t="s">
        <v>43</v>
      </c>
      <c r="C420" s="499"/>
      <c r="D420" s="499"/>
      <c r="E420" s="244" t="s">
        <v>155</v>
      </c>
      <c r="F420" s="130"/>
      <c r="G420" s="130"/>
      <c r="H420" s="29" t="s">
        <v>35</v>
      </c>
      <c r="I420" s="91"/>
      <c r="J420" s="69"/>
      <c r="K420" s="130"/>
      <c r="L420" s="97"/>
      <c r="M420" s="29"/>
      <c r="N420" s="27"/>
      <c r="O420" s="97"/>
      <c r="P420" s="130" t="s">
        <v>115</v>
      </c>
      <c r="Q420" s="91" t="s">
        <v>116</v>
      </c>
      <c r="R420" s="130"/>
      <c r="S420" s="411"/>
      <c r="T420" s="378"/>
    </row>
    <row r="421" spans="1:20" s="289" customFormat="1" ht="12" outlineLevel="2">
      <c r="A421" s="317"/>
      <c r="B421" s="41"/>
      <c r="C421" s="500"/>
      <c r="D421" s="500"/>
      <c r="E421" s="240" t="s">
        <v>156</v>
      </c>
      <c r="F421" s="133"/>
      <c r="G421" s="133"/>
      <c r="H421" s="26" t="s">
        <v>35</v>
      </c>
      <c r="I421" s="93"/>
      <c r="J421" s="73"/>
      <c r="K421" s="133"/>
      <c r="L421" s="101"/>
      <c r="M421" s="26"/>
      <c r="N421" s="14"/>
      <c r="O421" s="101"/>
      <c r="P421" s="163">
        <f>IF(P423&gt;0,P422/P423,0)</f>
        <v>0</v>
      </c>
      <c r="Q421" s="368">
        <f>IF(Q423&gt;0,Q422/Q423,0)</f>
        <v>0</v>
      </c>
      <c r="R421" s="131"/>
      <c r="S421" s="101"/>
      <c r="T421" s="133"/>
    </row>
    <row r="422" spans="1:20" s="289" customFormat="1" ht="12" outlineLevel="2">
      <c r="A422" s="317"/>
      <c r="B422" s="41"/>
      <c r="C422" s="500"/>
      <c r="D422" s="500"/>
      <c r="E422" s="240" t="s">
        <v>178</v>
      </c>
      <c r="F422" s="133"/>
      <c r="G422" s="133"/>
      <c r="H422" s="26"/>
      <c r="I422" s="93"/>
      <c r="J422" s="73"/>
      <c r="K422" s="133"/>
      <c r="L422" s="101"/>
      <c r="M422" s="26"/>
      <c r="N422" s="14"/>
      <c r="O422" s="101"/>
      <c r="P422" s="163">
        <f>P425</f>
        <v>0</v>
      </c>
      <c r="Q422" s="369">
        <f>Q425</f>
        <v>0</v>
      </c>
      <c r="R422" s="163"/>
      <c r="S422" s="101"/>
      <c r="T422" s="133"/>
    </row>
    <row r="423" spans="1:20" s="289" customFormat="1" ht="12" outlineLevel="2">
      <c r="A423" s="317"/>
      <c r="B423" s="41"/>
      <c r="C423" s="500"/>
      <c r="D423" s="500"/>
      <c r="E423" s="240" t="s">
        <v>179</v>
      </c>
      <c r="F423" s="133"/>
      <c r="G423" s="133"/>
      <c r="H423" s="26"/>
      <c r="I423" s="93"/>
      <c r="J423" s="73"/>
      <c r="K423" s="133"/>
      <c r="L423" s="101"/>
      <c r="M423" s="26"/>
      <c r="N423" s="14"/>
      <c r="O423" s="101"/>
      <c r="P423" s="163">
        <f>$D425</f>
        <v>0</v>
      </c>
      <c r="Q423" s="369">
        <f>$D425</f>
        <v>0</v>
      </c>
      <c r="R423" s="163"/>
      <c r="S423" s="101"/>
      <c r="T423" s="133"/>
    </row>
    <row r="424" spans="1:20" s="293" customFormat="1" ht="12" outlineLevel="3">
      <c r="A424" s="322"/>
      <c r="B424" s="32"/>
      <c r="C424" s="501" t="s">
        <v>131</v>
      </c>
      <c r="D424" s="501" t="s">
        <v>198</v>
      </c>
      <c r="E424" s="245" t="s">
        <v>152</v>
      </c>
      <c r="F424" s="200" t="s">
        <v>202</v>
      </c>
      <c r="G424" s="200" t="s">
        <v>203</v>
      </c>
      <c r="H424" s="197" t="s">
        <v>35</v>
      </c>
      <c r="I424" s="198"/>
      <c r="J424" s="206"/>
      <c r="K424" s="201"/>
      <c r="L424" s="204" t="s">
        <v>199</v>
      </c>
      <c r="M424" s="197"/>
      <c r="N424" s="202"/>
      <c r="O424" s="188"/>
      <c r="P424" s="201" t="s">
        <v>117</v>
      </c>
      <c r="Q424" s="198" t="s">
        <v>118</v>
      </c>
      <c r="R424" s="201"/>
      <c r="S424" s="412"/>
      <c r="T424" s="388"/>
    </row>
    <row r="425" spans="1:20" s="288" customFormat="1" ht="12" outlineLevel="3">
      <c r="A425" s="319"/>
      <c r="B425" s="42"/>
      <c r="C425" s="502">
        <f>SUM(C426:C430)</f>
        <v>0</v>
      </c>
      <c r="D425" s="502">
        <f>SUM(D426:D430)</f>
        <v>0</v>
      </c>
      <c r="E425" s="245" t="s">
        <v>153</v>
      </c>
      <c r="F425" s="135">
        <f>SUM(F426:F430)</f>
        <v>0</v>
      </c>
      <c r="G425" s="135">
        <f>SUM(G426:G430)</f>
        <v>0</v>
      </c>
      <c r="H425" s="18" t="s">
        <v>35</v>
      </c>
      <c r="I425" s="94"/>
      <c r="J425" s="81"/>
      <c r="K425" s="135"/>
      <c r="L425" s="103">
        <f>SUM(L426:L430)</f>
        <v>0</v>
      </c>
      <c r="M425" s="18"/>
      <c r="N425" s="8"/>
      <c r="O425" s="103"/>
      <c r="P425" s="135">
        <f>SUM(P426:P430)</f>
        <v>0</v>
      </c>
      <c r="Q425" s="94">
        <f>SUM(Q426:Q430)</f>
        <v>0</v>
      </c>
      <c r="R425" s="135"/>
      <c r="S425" s="413"/>
      <c r="T425" s="389"/>
    </row>
    <row r="426" spans="1:20" s="291" customFormat="1" ht="6.75" customHeight="1" outlineLevel="2">
      <c r="A426" s="323"/>
      <c r="B426" s="45"/>
      <c r="C426" s="503"/>
      <c r="D426" s="503"/>
      <c r="E426" s="235"/>
      <c r="F426" s="129"/>
      <c r="G426" s="129"/>
      <c r="H426" s="46"/>
      <c r="I426" s="46"/>
      <c r="J426" s="114"/>
      <c r="K426" s="140"/>
      <c r="L426" s="96"/>
      <c r="M426" s="60"/>
      <c r="N426" s="47"/>
      <c r="O426" s="96"/>
      <c r="P426" s="129"/>
      <c r="Q426" s="373"/>
      <c r="R426" s="129"/>
      <c r="S426" s="414"/>
      <c r="T426" s="379"/>
    </row>
    <row r="427" spans="1:20" ht="12" outlineLevel="1">
      <c r="A427" s="520"/>
      <c r="B427" s="2" t="s">
        <v>34</v>
      </c>
      <c r="C427" s="497">
        <v>0</v>
      </c>
      <c r="D427" s="497">
        <v>0</v>
      </c>
      <c r="E427" s="234" t="s">
        <v>35</v>
      </c>
      <c r="F427" s="451">
        <v>0</v>
      </c>
      <c r="G427" s="451">
        <v>0</v>
      </c>
      <c r="H427" s="172"/>
      <c r="I427" s="173"/>
      <c r="J427" s="82"/>
      <c r="K427" s="174"/>
      <c r="L427" s="469">
        <v>0</v>
      </c>
      <c r="M427" s="178"/>
      <c r="N427" s="179"/>
      <c r="O427" s="180"/>
      <c r="P427" s="505">
        <v>0</v>
      </c>
      <c r="Q427" s="469">
        <v>0</v>
      </c>
      <c r="R427" s="488"/>
      <c r="S427" s="507"/>
      <c r="T427" s="508"/>
    </row>
    <row r="428" spans="1:20" ht="12" outlineLevel="1">
      <c r="A428" s="520"/>
      <c r="B428" s="2" t="s">
        <v>34</v>
      </c>
      <c r="C428" s="497">
        <v>0</v>
      </c>
      <c r="D428" s="497">
        <v>0</v>
      </c>
      <c r="E428" s="234" t="s">
        <v>35</v>
      </c>
      <c r="F428" s="451">
        <v>0</v>
      </c>
      <c r="G428" s="451">
        <v>0</v>
      </c>
      <c r="H428" s="175"/>
      <c r="I428" s="87"/>
      <c r="J428" s="82"/>
      <c r="K428" s="109"/>
      <c r="L428" s="469">
        <v>0</v>
      </c>
      <c r="M428" s="181"/>
      <c r="N428" s="117"/>
      <c r="O428" s="158"/>
      <c r="P428" s="505">
        <v>0</v>
      </c>
      <c r="Q428" s="469">
        <v>0</v>
      </c>
      <c r="R428" s="488"/>
      <c r="S428" s="507"/>
      <c r="T428" s="508"/>
    </row>
    <row r="429" spans="1:20" ht="12" outlineLevel="1">
      <c r="A429" s="520"/>
      <c r="B429" s="2" t="s">
        <v>34</v>
      </c>
      <c r="C429" s="497">
        <v>0</v>
      </c>
      <c r="D429" s="497">
        <v>0</v>
      </c>
      <c r="E429" s="234" t="s">
        <v>35</v>
      </c>
      <c r="F429" s="451">
        <v>0</v>
      </c>
      <c r="G429" s="451">
        <v>0</v>
      </c>
      <c r="H429" s="176"/>
      <c r="I429" s="177"/>
      <c r="J429" s="82"/>
      <c r="K429" s="105"/>
      <c r="L429" s="469">
        <v>0</v>
      </c>
      <c r="M429" s="182"/>
      <c r="N429" s="118"/>
      <c r="O429" s="157"/>
      <c r="P429" s="505">
        <v>0</v>
      </c>
      <c r="Q429" s="469">
        <v>0</v>
      </c>
      <c r="R429" s="488"/>
      <c r="S429" s="507"/>
      <c r="T429" s="508"/>
    </row>
    <row r="430" spans="1:20" s="288" customFormat="1" ht="5.25" customHeight="1" outlineLevel="1">
      <c r="A430" s="313"/>
      <c r="B430" s="4"/>
      <c r="C430" s="498"/>
      <c r="D430" s="498"/>
      <c r="E430" s="238"/>
      <c r="F430" s="137"/>
      <c r="G430" s="137"/>
      <c r="H430" s="5"/>
      <c r="I430" s="5"/>
      <c r="J430" s="111"/>
      <c r="K430" s="137"/>
      <c r="L430" s="106"/>
      <c r="M430" s="65"/>
      <c r="N430" s="9"/>
      <c r="O430" s="106"/>
      <c r="P430" s="137"/>
      <c r="Q430" s="367"/>
      <c r="R430" s="137"/>
      <c r="S430" s="410"/>
      <c r="T430" s="377"/>
    </row>
    <row r="431" spans="1:20" s="286" customFormat="1" ht="12" outlineLevel="2">
      <c r="A431" s="311"/>
      <c r="B431" s="30" t="s">
        <v>47</v>
      </c>
      <c r="C431" s="499"/>
      <c r="D431" s="499"/>
      <c r="E431" s="244" t="s">
        <v>155</v>
      </c>
      <c r="F431" s="130"/>
      <c r="G431" s="130"/>
      <c r="H431" s="29" t="s">
        <v>35</v>
      </c>
      <c r="I431" s="91"/>
      <c r="J431" s="69"/>
      <c r="K431" s="130"/>
      <c r="L431" s="97"/>
      <c r="M431" s="29"/>
      <c r="N431" s="27"/>
      <c r="O431" s="97"/>
      <c r="P431" s="130" t="s">
        <v>119</v>
      </c>
      <c r="Q431" s="91" t="s">
        <v>120</v>
      </c>
      <c r="R431" s="130"/>
      <c r="S431" s="411"/>
      <c r="T431" s="378"/>
    </row>
    <row r="432" spans="1:20" s="289" customFormat="1" ht="12" outlineLevel="2">
      <c r="A432" s="317"/>
      <c r="B432" s="41"/>
      <c r="C432" s="500"/>
      <c r="D432" s="500"/>
      <c r="E432" s="240" t="s">
        <v>156</v>
      </c>
      <c r="F432" s="133"/>
      <c r="G432" s="133"/>
      <c r="H432" s="26" t="s">
        <v>35</v>
      </c>
      <c r="I432" s="93"/>
      <c r="J432" s="73"/>
      <c r="K432" s="133"/>
      <c r="L432" s="101"/>
      <c r="M432" s="26"/>
      <c r="N432" s="14"/>
      <c r="O432" s="101"/>
      <c r="P432" s="163">
        <f>IF($D436&gt;0,P436/$D436,0)</f>
        <v>0</v>
      </c>
      <c r="Q432" s="374">
        <f>IF($D436&gt;0,Q436/$D436,0)</f>
        <v>0</v>
      </c>
      <c r="R432" s="131"/>
      <c r="S432" s="101"/>
      <c r="T432" s="133"/>
    </row>
    <row r="433" spans="1:20" s="289" customFormat="1" ht="12" outlineLevel="2">
      <c r="A433" s="317"/>
      <c r="B433" s="41"/>
      <c r="C433" s="500"/>
      <c r="D433" s="500"/>
      <c r="E433" s="240" t="s">
        <v>178</v>
      </c>
      <c r="F433" s="133"/>
      <c r="G433" s="133"/>
      <c r="H433" s="26"/>
      <c r="I433" s="93"/>
      <c r="J433" s="73"/>
      <c r="K433" s="133"/>
      <c r="L433" s="101"/>
      <c r="M433" s="26"/>
      <c r="N433" s="14"/>
      <c r="O433" s="101"/>
      <c r="P433" s="163">
        <f>P436</f>
        <v>0</v>
      </c>
      <c r="Q433" s="369">
        <f>Q436</f>
        <v>0</v>
      </c>
      <c r="R433" s="163"/>
      <c r="S433" s="101"/>
      <c r="T433" s="133"/>
    </row>
    <row r="434" spans="1:20" s="289" customFormat="1" ht="12" outlineLevel="2">
      <c r="A434" s="317"/>
      <c r="B434" s="41"/>
      <c r="C434" s="500"/>
      <c r="D434" s="500"/>
      <c r="E434" s="240" t="s">
        <v>179</v>
      </c>
      <c r="F434" s="133"/>
      <c r="G434" s="133"/>
      <c r="H434" s="26"/>
      <c r="I434" s="93"/>
      <c r="J434" s="73"/>
      <c r="K434" s="133"/>
      <c r="L434" s="101"/>
      <c r="M434" s="26"/>
      <c r="N434" s="14"/>
      <c r="O434" s="101"/>
      <c r="P434" s="163">
        <f>$D436</f>
        <v>0</v>
      </c>
      <c r="Q434" s="369">
        <f>$D436</f>
        <v>0</v>
      </c>
      <c r="R434" s="163"/>
      <c r="S434" s="101"/>
      <c r="T434" s="133"/>
    </row>
    <row r="435" spans="1:20" s="293" customFormat="1" ht="12" outlineLevel="3">
      <c r="A435" s="322"/>
      <c r="B435" s="32"/>
      <c r="C435" s="501" t="s">
        <v>131</v>
      </c>
      <c r="D435" s="501" t="s">
        <v>132</v>
      </c>
      <c r="E435" s="245" t="s">
        <v>152</v>
      </c>
      <c r="F435" s="200" t="s">
        <v>150</v>
      </c>
      <c r="G435" s="200" t="s">
        <v>151</v>
      </c>
      <c r="H435" s="197" t="s">
        <v>35</v>
      </c>
      <c r="I435" s="198"/>
      <c r="J435" s="206"/>
      <c r="K435" s="201"/>
      <c r="L435" s="204" t="s">
        <v>143</v>
      </c>
      <c r="M435" s="197"/>
      <c r="N435" s="202"/>
      <c r="O435" s="188"/>
      <c r="P435" s="201" t="s">
        <v>121</v>
      </c>
      <c r="Q435" s="198" t="s">
        <v>122</v>
      </c>
      <c r="R435" s="201"/>
      <c r="S435" s="412"/>
      <c r="T435" s="388"/>
    </row>
    <row r="436" spans="1:20" s="288" customFormat="1" ht="12" outlineLevel="3">
      <c r="A436" s="319"/>
      <c r="B436" s="42"/>
      <c r="C436" s="502">
        <f>SUM(C437:C441)</f>
        <v>0</v>
      </c>
      <c r="D436" s="502">
        <f>SUM(D437:D441)</f>
        <v>0</v>
      </c>
      <c r="E436" s="245" t="s">
        <v>153</v>
      </c>
      <c r="F436" s="135">
        <f>SUM(F437:F441)</f>
        <v>0</v>
      </c>
      <c r="G436" s="135">
        <f>SUM(G437:G441)</f>
        <v>0</v>
      </c>
      <c r="H436" s="18" t="s">
        <v>35</v>
      </c>
      <c r="I436" s="94"/>
      <c r="J436" s="81"/>
      <c r="K436" s="135"/>
      <c r="L436" s="103">
        <f>SUM(L437:L441)</f>
        <v>0</v>
      </c>
      <c r="M436" s="18"/>
      <c r="N436" s="8"/>
      <c r="O436" s="103"/>
      <c r="P436" s="135">
        <f>SUM(P437:P441)</f>
        <v>0</v>
      </c>
      <c r="Q436" s="94">
        <f>SUM(Q437:Q441)</f>
        <v>0</v>
      </c>
      <c r="R436" s="135"/>
      <c r="S436" s="413"/>
      <c r="T436" s="389"/>
    </row>
    <row r="437" spans="1:20" s="291" customFormat="1" ht="6.75" customHeight="1" outlineLevel="2">
      <c r="A437" s="323"/>
      <c r="B437" s="45"/>
      <c r="C437" s="503"/>
      <c r="D437" s="503"/>
      <c r="E437" s="235"/>
      <c r="F437" s="129"/>
      <c r="G437" s="129"/>
      <c r="H437" s="46"/>
      <c r="I437" s="46"/>
      <c r="J437" s="114"/>
      <c r="K437" s="140"/>
      <c r="L437" s="96"/>
      <c r="M437" s="60"/>
      <c r="N437" s="47"/>
      <c r="O437" s="96"/>
      <c r="P437" s="129"/>
      <c r="Q437" s="373"/>
      <c r="R437" s="129"/>
      <c r="S437" s="414"/>
      <c r="T437" s="379"/>
    </row>
    <row r="438" spans="1:20" ht="12" outlineLevel="1">
      <c r="A438" s="520"/>
      <c r="B438" s="2" t="s">
        <v>173</v>
      </c>
      <c r="C438" s="497">
        <v>0</v>
      </c>
      <c r="D438" s="497">
        <v>0</v>
      </c>
      <c r="E438" s="234" t="s">
        <v>35</v>
      </c>
      <c r="F438" s="451">
        <v>0</v>
      </c>
      <c r="G438" s="451">
        <v>0</v>
      </c>
      <c r="H438" s="172"/>
      <c r="I438" s="173"/>
      <c r="J438" s="82"/>
      <c r="K438" s="174"/>
      <c r="L438" s="469">
        <v>0</v>
      </c>
      <c r="M438" s="178"/>
      <c r="N438" s="179"/>
      <c r="O438" s="180"/>
      <c r="P438" s="505">
        <v>0</v>
      </c>
      <c r="Q438" s="469">
        <v>0</v>
      </c>
      <c r="R438" s="488"/>
      <c r="S438" s="507"/>
      <c r="T438" s="508"/>
    </row>
    <row r="439" spans="1:22" ht="12" outlineLevel="1">
      <c r="A439" s="520"/>
      <c r="B439" s="2" t="s">
        <v>173</v>
      </c>
      <c r="C439" s="497">
        <v>0</v>
      </c>
      <c r="D439" s="497">
        <v>0</v>
      </c>
      <c r="E439" s="234" t="s">
        <v>35</v>
      </c>
      <c r="F439" s="451">
        <v>0</v>
      </c>
      <c r="G439" s="451">
        <v>0</v>
      </c>
      <c r="H439" s="175"/>
      <c r="I439" s="87"/>
      <c r="J439" s="82"/>
      <c r="K439" s="109"/>
      <c r="L439" s="469">
        <v>0</v>
      </c>
      <c r="M439" s="181"/>
      <c r="N439" s="117"/>
      <c r="O439" s="158"/>
      <c r="P439" s="505">
        <v>0</v>
      </c>
      <c r="Q439" s="469">
        <v>0</v>
      </c>
      <c r="R439" s="488"/>
      <c r="S439" s="507"/>
      <c r="T439" s="508"/>
      <c r="V439" s="293"/>
    </row>
    <row r="440" spans="1:22" ht="12" outlineLevel="1">
      <c r="A440" s="520"/>
      <c r="B440" s="2" t="s">
        <v>173</v>
      </c>
      <c r="C440" s="497">
        <v>0</v>
      </c>
      <c r="D440" s="497">
        <v>0</v>
      </c>
      <c r="E440" s="234" t="s">
        <v>35</v>
      </c>
      <c r="F440" s="451">
        <v>0</v>
      </c>
      <c r="G440" s="451">
        <v>0</v>
      </c>
      <c r="H440" s="176"/>
      <c r="I440" s="177"/>
      <c r="J440" s="82"/>
      <c r="K440" s="105"/>
      <c r="L440" s="469">
        <v>0</v>
      </c>
      <c r="M440" s="182"/>
      <c r="N440" s="118"/>
      <c r="O440" s="157"/>
      <c r="P440" s="505">
        <v>0</v>
      </c>
      <c r="Q440" s="469">
        <v>0</v>
      </c>
      <c r="R440" s="488"/>
      <c r="S440" s="507"/>
      <c r="T440" s="508"/>
      <c r="V440" s="293"/>
    </row>
    <row r="441" spans="1:22" s="288" customFormat="1" ht="5.25" customHeight="1" outlineLevel="1">
      <c r="A441" s="313"/>
      <c r="B441" s="4"/>
      <c r="C441" s="524"/>
      <c r="D441" s="498"/>
      <c r="E441" s="238"/>
      <c r="F441" s="137"/>
      <c r="G441" s="137"/>
      <c r="H441" s="5"/>
      <c r="I441" s="5"/>
      <c r="J441" s="111"/>
      <c r="K441" s="137"/>
      <c r="L441" s="106"/>
      <c r="M441" s="65"/>
      <c r="N441" s="9"/>
      <c r="O441" s="106"/>
      <c r="P441" s="137"/>
      <c r="Q441" s="367"/>
      <c r="R441" s="137"/>
      <c r="S441" s="410"/>
      <c r="T441" s="377"/>
      <c r="V441" s="293"/>
    </row>
    <row r="442" spans="1:22" s="286" customFormat="1" ht="12" outlineLevel="2">
      <c r="A442" s="311"/>
      <c r="B442" s="30" t="s">
        <v>172</v>
      </c>
      <c r="C442" s="525"/>
      <c r="D442" s="499"/>
      <c r="E442" s="236"/>
      <c r="F442" s="130"/>
      <c r="G442" s="130"/>
      <c r="H442" s="29" t="s">
        <v>35</v>
      </c>
      <c r="I442" s="91"/>
      <c r="J442" s="69"/>
      <c r="K442" s="130"/>
      <c r="L442" s="97"/>
      <c r="M442" s="29"/>
      <c r="N442" s="27"/>
      <c r="O442" s="97"/>
      <c r="P442" s="130"/>
      <c r="Q442" s="91"/>
      <c r="R442" s="130"/>
      <c r="S442" s="411"/>
      <c r="T442" s="378"/>
      <c r="V442" s="293"/>
    </row>
    <row r="443" spans="1:20" s="293" customFormat="1" ht="12" outlineLevel="2">
      <c r="A443" s="322"/>
      <c r="B443" s="32"/>
      <c r="C443" s="526" t="s">
        <v>195</v>
      </c>
      <c r="D443" s="501"/>
      <c r="E443" s="242" t="s">
        <v>152</v>
      </c>
      <c r="F443" s="200" t="s">
        <v>174</v>
      </c>
      <c r="G443" s="200" t="s">
        <v>175</v>
      </c>
      <c r="H443" s="197" t="s">
        <v>35</v>
      </c>
      <c r="I443" s="198"/>
      <c r="J443" s="206"/>
      <c r="K443" s="201"/>
      <c r="L443" s="204" t="s">
        <v>176</v>
      </c>
      <c r="M443" s="197"/>
      <c r="N443" s="202"/>
      <c r="O443" s="188"/>
      <c r="P443" s="201"/>
      <c r="Q443" s="198"/>
      <c r="R443" s="201"/>
      <c r="S443" s="412"/>
      <c r="T443" s="388"/>
    </row>
    <row r="444" spans="1:22" s="288" customFormat="1" ht="12" outlineLevel="2">
      <c r="A444" s="319"/>
      <c r="B444" s="42"/>
      <c r="C444" s="527">
        <f>SUM(C445:C449)</f>
        <v>0</v>
      </c>
      <c r="D444" s="502"/>
      <c r="E444" s="242" t="s">
        <v>153</v>
      </c>
      <c r="F444" s="103">
        <f>SUM(F445:F449)</f>
        <v>0</v>
      </c>
      <c r="G444" s="103">
        <f>SUM(G445:G449)</f>
        <v>0</v>
      </c>
      <c r="H444" s="18" t="s">
        <v>35</v>
      </c>
      <c r="I444" s="94"/>
      <c r="J444" s="81"/>
      <c r="K444" s="135"/>
      <c r="L444" s="103">
        <f>SUM(L445:L449)</f>
        <v>0</v>
      </c>
      <c r="M444" s="18"/>
      <c r="N444" s="8"/>
      <c r="O444" s="103"/>
      <c r="P444" s="135"/>
      <c r="Q444" s="94"/>
      <c r="R444" s="135"/>
      <c r="S444" s="413"/>
      <c r="T444" s="389"/>
      <c r="V444" s="293"/>
    </row>
    <row r="445" spans="1:22" s="285" customFormat="1" ht="6.75" customHeight="1" outlineLevel="2">
      <c r="A445" s="310"/>
      <c r="B445" s="208"/>
      <c r="C445" s="528"/>
      <c r="D445" s="504"/>
      <c r="E445" s="235"/>
      <c r="F445" s="210"/>
      <c r="G445" s="210"/>
      <c r="H445" s="251"/>
      <c r="I445" s="251"/>
      <c r="J445" s="252"/>
      <c r="K445" s="253"/>
      <c r="L445" s="213"/>
      <c r="M445" s="214"/>
      <c r="N445" s="215"/>
      <c r="O445" s="213"/>
      <c r="P445" s="210"/>
      <c r="Q445" s="375"/>
      <c r="R445" s="210"/>
      <c r="S445" s="416"/>
      <c r="T445" s="381"/>
      <c r="V445" s="293"/>
    </row>
    <row r="446" spans="1:22" s="297" customFormat="1" ht="12" outlineLevel="1">
      <c r="A446" s="519"/>
      <c r="B446" s="254" t="s">
        <v>204</v>
      </c>
      <c r="C446" s="497">
        <v>0</v>
      </c>
      <c r="D446" s="521"/>
      <c r="E446" s="243" t="s">
        <v>35</v>
      </c>
      <c r="F446" s="451">
        <v>0</v>
      </c>
      <c r="G446" s="451">
        <v>0</v>
      </c>
      <c r="H446" s="255"/>
      <c r="I446" s="256"/>
      <c r="J446" s="257"/>
      <c r="K446" s="258"/>
      <c r="L446" s="469">
        <v>0</v>
      </c>
      <c r="M446" s="259"/>
      <c r="N446" s="260"/>
      <c r="O446" s="161"/>
      <c r="P446" s="261"/>
      <c r="Q446" s="386"/>
      <c r="R446" s="509"/>
      <c r="S446" s="405"/>
      <c r="T446" s="506"/>
      <c r="V446" s="294"/>
    </row>
    <row r="447" spans="1:22" ht="12" outlineLevel="1">
      <c r="A447" s="520"/>
      <c r="B447" s="254" t="s">
        <v>204</v>
      </c>
      <c r="C447" s="497">
        <v>0</v>
      </c>
      <c r="D447" s="522"/>
      <c r="E447" s="234" t="s">
        <v>35</v>
      </c>
      <c r="F447" s="451">
        <v>0</v>
      </c>
      <c r="G447" s="451">
        <v>0</v>
      </c>
      <c r="H447" s="175"/>
      <c r="I447" s="87"/>
      <c r="J447" s="82"/>
      <c r="K447" s="109"/>
      <c r="L447" s="469">
        <v>0</v>
      </c>
      <c r="M447" s="181"/>
      <c r="N447" s="117"/>
      <c r="O447" s="158"/>
      <c r="P447" s="160"/>
      <c r="Q447" s="117"/>
      <c r="R447" s="510"/>
      <c r="S447" s="406"/>
      <c r="T447" s="508"/>
      <c r="V447" s="293"/>
    </row>
    <row r="448" spans="1:22" ht="12" outlineLevel="1">
      <c r="A448" s="520"/>
      <c r="B448" s="254" t="s">
        <v>204</v>
      </c>
      <c r="C448" s="497">
        <v>0</v>
      </c>
      <c r="D448" s="523"/>
      <c r="E448" s="234" t="s">
        <v>35</v>
      </c>
      <c r="F448" s="451">
        <v>0</v>
      </c>
      <c r="G448" s="451">
        <v>0</v>
      </c>
      <c r="H448" s="176"/>
      <c r="I448" s="177"/>
      <c r="J448" s="82"/>
      <c r="K448" s="105"/>
      <c r="L448" s="469">
        <v>0</v>
      </c>
      <c r="M448" s="182"/>
      <c r="N448" s="118"/>
      <c r="O448" s="157"/>
      <c r="P448" s="160"/>
      <c r="Q448" s="117"/>
      <c r="R448" s="510"/>
      <c r="S448" s="406"/>
      <c r="T448" s="508"/>
      <c r="V448" s="293"/>
    </row>
    <row r="449" spans="1:22" s="296" customFormat="1" ht="9.75" customHeight="1" thickBot="1">
      <c r="A449" s="326"/>
      <c r="B449" s="327"/>
      <c r="C449" s="327"/>
      <c r="D449" s="328"/>
      <c r="E449" s="329"/>
      <c r="F449" s="330"/>
      <c r="G449" s="330"/>
      <c r="H449" s="331"/>
      <c r="I449" s="331"/>
      <c r="J449" s="332"/>
      <c r="K449" s="330"/>
      <c r="L449" s="333"/>
      <c r="M449" s="334"/>
      <c r="N449" s="335"/>
      <c r="O449" s="333"/>
      <c r="P449" s="330"/>
      <c r="Q449" s="387"/>
      <c r="R449" s="402"/>
      <c r="S449" s="417"/>
      <c r="T449" s="382"/>
      <c r="V449" s="390"/>
    </row>
    <row r="450" spans="1:22" s="277" customFormat="1" ht="12">
      <c r="A450" s="23"/>
      <c r="B450" s="23"/>
      <c r="C450" s="23"/>
      <c r="D450" s="23"/>
      <c r="E450" s="276"/>
      <c r="V450" s="390"/>
    </row>
    <row r="451" spans="1:21" ht="12">
      <c r="A451"/>
      <c r="B451" s="43"/>
      <c r="C451"/>
      <c r="D451"/>
      <c r="U451" s="293"/>
    </row>
    <row r="452" ht="12.75" thickBot="1">
      <c r="U452" s="293"/>
    </row>
    <row r="453" spans="1:21" ht="12">
      <c r="A453" s="435" t="s">
        <v>251</v>
      </c>
      <c r="B453" s="433" t="s">
        <v>208</v>
      </c>
      <c r="C453" s="419"/>
      <c r="D453" s="419"/>
      <c r="E453" s="420"/>
      <c r="F453" s="278"/>
      <c r="U453" s="293"/>
    </row>
    <row r="454" spans="1:21" ht="12">
      <c r="A454" s="436"/>
      <c r="B454" s="424"/>
      <c r="C454" s="418"/>
      <c r="D454" s="418"/>
      <c r="E454" s="421"/>
      <c r="F454" s="278"/>
      <c r="U454" s="293"/>
    </row>
    <row r="455" spans="1:21" ht="12">
      <c r="A455" s="436">
        <v>0</v>
      </c>
      <c r="B455" s="430" t="s">
        <v>252</v>
      </c>
      <c r="C455" s="418"/>
      <c r="D455" s="418"/>
      <c r="E455" s="421"/>
      <c r="F455" s="278"/>
      <c r="U455" s="293"/>
    </row>
    <row r="456" spans="1:21" ht="12">
      <c r="A456" s="436"/>
      <c r="B456" s="424"/>
      <c r="C456" s="418"/>
      <c r="D456" s="418"/>
      <c r="E456" s="421"/>
      <c r="F456" s="278"/>
      <c r="U456" s="293"/>
    </row>
    <row r="457" spans="1:21" ht="12">
      <c r="A457" s="436"/>
      <c r="B457" s="425" t="s">
        <v>222</v>
      </c>
      <c r="C457" s="418"/>
      <c r="D457" s="418"/>
      <c r="E457" s="421"/>
      <c r="F457" s="278"/>
      <c r="U457" s="293"/>
    </row>
    <row r="458" spans="1:21" ht="12">
      <c r="A458" s="436" t="s">
        <v>277</v>
      </c>
      <c r="B458" s="426" t="s">
        <v>209</v>
      </c>
      <c r="C458" s="418"/>
      <c r="D458" s="418"/>
      <c r="E458" s="421"/>
      <c r="F458" s="278"/>
      <c r="U458" s="293"/>
    </row>
    <row r="459" spans="1:21" ht="12">
      <c r="A459" s="436" t="s">
        <v>278</v>
      </c>
      <c r="B459" s="427" t="s">
        <v>210</v>
      </c>
      <c r="C459" s="418"/>
      <c r="D459" s="418"/>
      <c r="E459" s="421"/>
      <c r="F459" s="278"/>
      <c r="U459" s="293"/>
    </row>
    <row r="460" spans="1:21" ht="12">
      <c r="A460" s="436" t="s">
        <v>279</v>
      </c>
      <c r="B460" s="427" t="s">
        <v>211</v>
      </c>
      <c r="C460" s="418"/>
      <c r="D460" s="418"/>
      <c r="E460" s="421"/>
      <c r="F460" s="278"/>
      <c r="U460" s="293"/>
    </row>
    <row r="461" spans="1:21" ht="12">
      <c r="A461" s="436" t="s">
        <v>280</v>
      </c>
      <c r="B461" s="427" t="s">
        <v>212</v>
      </c>
      <c r="C461" s="418"/>
      <c r="D461" s="418"/>
      <c r="E461" s="421"/>
      <c r="F461" s="278"/>
      <c r="U461" s="293"/>
    </row>
    <row r="462" spans="1:21" ht="12">
      <c r="A462" s="436" t="s">
        <v>281</v>
      </c>
      <c r="B462" s="426" t="s">
        <v>213</v>
      </c>
      <c r="C462" s="418"/>
      <c r="D462" s="418"/>
      <c r="E462" s="421"/>
      <c r="F462" s="278"/>
      <c r="U462" s="293"/>
    </row>
    <row r="463" spans="1:21" ht="12">
      <c r="A463" s="436" t="s">
        <v>282</v>
      </c>
      <c r="B463" s="426" t="s">
        <v>214</v>
      </c>
      <c r="C463" s="418"/>
      <c r="D463" s="418"/>
      <c r="E463" s="421"/>
      <c r="F463" s="278"/>
      <c r="U463" s="293"/>
    </row>
    <row r="464" spans="1:21" ht="12">
      <c r="A464" s="436" t="s">
        <v>283</v>
      </c>
      <c r="B464" s="428" t="s">
        <v>215</v>
      </c>
      <c r="C464" s="418"/>
      <c r="D464" s="418"/>
      <c r="E464" s="421"/>
      <c r="F464" s="278"/>
      <c r="U464" s="293"/>
    </row>
    <row r="465" spans="1:21" ht="12">
      <c r="A465" s="436" t="s">
        <v>284</v>
      </c>
      <c r="B465" s="427" t="s">
        <v>216</v>
      </c>
      <c r="C465" s="418"/>
      <c r="D465" s="418"/>
      <c r="E465" s="421"/>
      <c r="F465" s="278"/>
      <c r="U465" s="293"/>
    </row>
    <row r="466" spans="1:21" ht="12">
      <c r="A466" s="436" t="s">
        <v>285</v>
      </c>
      <c r="B466" s="427" t="s">
        <v>217</v>
      </c>
      <c r="C466" s="418"/>
      <c r="D466" s="418"/>
      <c r="E466" s="421"/>
      <c r="F466" s="278"/>
      <c r="U466" s="293"/>
    </row>
    <row r="467" spans="1:21" ht="12">
      <c r="A467" s="436"/>
      <c r="B467" s="426"/>
      <c r="C467" s="418"/>
      <c r="D467" s="418"/>
      <c r="E467" s="421"/>
      <c r="F467" s="278"/>
      <c r="U467" s="293"/>
    </row>
    <row r="468" spans="1:21" ht="12">
      <c r="A468" s="436"/>
      <c r="B468" s="429" t="s">
        <v>223</v>
      </c>
      <c r="C468" s="418"/>
      <c r="D468" s="418"/>
      <c r="E468" s="421"/>
      <c r="F468" s="278"/>
      <c r="U468" s="293"/>
    </row>
    <row r="469" spans="1:21" ht="12">
      <c r="A469" s="436" t="s">
        <v>286</v>
      </c>
      <c r="B469" s="426" t="s">
        <v>218</v>
      </c>
      <c r="C469" s="418"/>
      <c r="D469" s="418"/>
      <c r="E469" s="421"/>
      <c r="F469" s="278"/>
      <c r="U469" s="293"/>
    </row>
    <row r="470" spans="1:21" ht="12">
      <c r="A470" s="436" t="s">
        <v>287</v>
      </c>
      <c r="B470" s="426" t="s">
        <v>219</v>
      </c>
      <c r="C470" s="418"/>
      <c r="D470" s="418"/>
      <c r="E470" s="421"/>
      <c r="F470" s="278"/>
      <c r="U470" s="293"/>
    </row>
    <row r="471" spans="1:21" ht="12">
      <c r="A471" s="436" t="s">
        <v>288</v>
      </c>
      <c r="B471" s="430" t="s">
        <v>220</v>
      </c>
      <c r="C471" s="418"/>
      <c r="D471" s="418"/>
      <c r="E471" s="421"/>
      <c r="F471" s="278"/>
      <c r="U471" s="293"/>
    </row>
    <row r="472" spans="1:21" ht="12">
      <c r="A472" s="436" t="s">
        <v>289</v>
      </c>
      <c r="B472" s="426" t="s">
        <v>221</v>
      </c>
      <c r="C472" s="418"/>
      <c r="D472" s="418"/>
      <c r="E472" s="421"/>
      <c r="F472" s="278"/>
      <c r="U472" s="293"/>
    </row>
    <row r="473" spans="1:6" ht="12">
      <c r="A473" s="436"/>
      <c r="B473" s="426"/>
      <c r="C473" s="418"/>
      <c r="D473" s="418"/>
      <c r="E473" s="421"/>
      <c r="F473" s="278"/>
    </row>
    <row r="474" spans="1:6" ht="12">
      <c r="A474" s="436"/>
      <c r="B474" s="431" t="s">
        <v>224</v>
      </c>
      <c r="C474" s="418"/>
      <c r="D474" s="418"/>
      <c r="E474" s="421"/>
      <c r="F474" s="278"/>
    </row>
    <row r="475" spans="1:6" ht="12">
      <c r="A475" s="436" t="s">
        <v>290</v>
      </c>
      <c r="B475" s="426" t="s">
        <v>225</v>
      </c>
      <c r="C475" s="418"/>
      <c r="D475" s="418"/>
      <c r="E475" s="421"/>
      <c r="F475" s="278"/>
    </row>
    <row r="476" spans="1:6" ht="12">
      <c r="A476" s="436" t="s">
        <v>291</v>
      </c>
      <c r="B476" s="432" t="s">
        <v>226</v>
      </c>
      <c r="C476" s="418"/>
      <c r="D476" s="418"/>
      <c r="E476" s="421"/>
      <c r="F476" s="278"/>
    </row>
    <row r="477" spans="1:6" ht="12">
      <c r="A477" s="436" t="s">
        <v>292</v>
      </c>
      <c r="B477" s="427" t="s">
        <v>227</v>
      </c>
      <c r="C477" s="418"/>
      <c r="D477" s="418"/>
      <c r="E477" s="421"/>
      <c r="F477" s="278"/>
    </row>
    <row r="478" spans="1:6" ht="12">
      <c r="A478" s="436" t="s">
        <v>293</v>
      </c>
      <c r="B478" s="427" t="s">
        <v>228</v>
      </c>
      <c r="C478" s="418"/>
      <c r="D478" s="418"/>
      <c r="E478" s="421"/>
      <c r="F478" s="278"/>
    </row>
    <row r="479" spans="1:6" ht="12">
      <c r="A479" s="436" t="s">
        <v>294</v>
      </c>
      <c r="B479" s="427" t="s">
        <v>229</v>
      </c>
      <c r="C479" s="418"/>
      <c r="D479" s="418"/>
      <c r="E479" s="421"/>
      <c r="F479" s="278"/>
    </row>
    <row r="480" spans="1:6" ht="12">
      <c r="A480" s="436" t="s">
        <v>295</v>
      </c>
      <c r="B480" s="426" t="s">
        <v>230</v>
      </c>
      <c r="C480" s="418"/>
      <c r="D480" s="418"/>
      <c r="E480" s="421"/>
      <c r="F480" s="278"/>
    </row>
    <row r="481" spans="1:6" ht="12">
      <c r="A481" s="436" t="s">
        <v>296</v>
      </c>
      <c r="B481" s="426" t="s">
        <v>231</v>
      </c>
      <c r="C481" s="418"/>
      <c r="D481" s="418"/>
      <c r="E481" s="421"/>
      <c r="F481" s="278"/>
    </row>
    <row r="482" spans="1:6" ht="12">
      <c r="A482" s="436" t="s">
        <v>297</v>
      </c>
      <c r="B482" s="426" t="s">
        <v>232</v>
      </c>
      <c r="C482" s="418"/>
      <c r="D482" s="418"/>
      <c r="E482" s="421"/>
      <c r="F482" s="278"/>
    </row>
    <row r="483" spans="1:6" ht="12">
      <c r="A483" s="436" t="s">
        <v>298</v>
      </c>
      <c r="B483" s="426" t="s">
        <v>233</v>
      </c>
      <c r="C483" s="418"/>
      <c r="D483" s="418"/>
      <c r="E483" s="421"/>
      <c r="F483" s="278"/>
    </row>
    <row r="484" spans="1:6" ht="12">
      <c r="A484" s="436" t="s">
        <v>299</v>
      </c>
      <c r="B484" s="426" t="s">
        <v>234</v>
      </c>
      <c r="C484" s="418"/>
      <c r="D484" s="418"/>
      <c r="E484" s="421"/>
      <c r="F484" s="278"/>
    </row>
    <row r="485" spans="1:6" ht="12">
      <c r="A485" s="436" t="s">
        <v>300</v>
      </c>
      <c r="B485" s="426" t="s">
        <v>235</v>
      </c>
      <c r="C485" s="418"/>
      <c r="D485" s="418"/>
      <c r="E485" s="421"/>
      <c r="F485" s="278"/>
    </row>
    <row r="486" spans="1:6" ht="12">
      <c r="A486" s="436" t="s">
        <v>301</v>
      </c>
      <c r="B486" s="427" t="s">
        <v>236</v>
      </c>
      <c r="C486" s="418"/>
      <c r="D486" s="418"/>
      <c r="E486" s="421"/>
      <c r="F486" s="278"/>
    </row>
    <row r="487" spans="1:6" ht="12">
      <c r="A487" s="436" t="s">
        <v>302</v>
      </c>
      <c r="B487" s="427" t="s">
        <v>237</v>
      </c>
      <c r="C487" s="418"/>
      <c r="D487" s="418"/>
      <c r="E487" s="421"/>
      <c r="F487" s="278"/>
    </row>
    <row r="488" spans="1:6" ht="12">
      <c r="A488" s="436" t="s">
        <v>303</v>
      </c>
      <c r="B488" s="427" t="s">
        <v>238</v>
      </c>
      <c r="C488" s="418"/>
      <c r="D488" s="418"/>
      <c r="E488" s="421"/>
      <c r="F488" s="278"/>
    </row>
    <row r="489" spans="1:6" ht="12">
      <c r="A489" s="436" t="s">
        <v>304</v>
      </c>
      <c r="B489" s="426" t="s">
        <v>239</v>
      </c>
      <c r="C489" s="418"/>
      <c r="D489" s="418"/>
      <c r="E489" s="421"/>
      <c r="F489" s="278"/>
    </row>
    <row r="490" spans="1:6" ht="12">
      <c r="A490" s="436" t="s">
        <v>305</v>
      </c>
      <c r="B490" s="426" t="s">
        <v>240</v>
      </c>
      <c r="C490" s="418"/>
      <c r="D490" s="418"/>
      <c r="E490" s="421"/>
      <c r="F490" s="278"/>
    </row>
    <row r="491" spans="1:6" ht="12">
      <c r="A491" s="436" t="s">
        <v>306</v>
      </c>
      <c r="B491" s="426" t="s">
        <v>241</v>
      </c>
      <c r="C491" s="418"/>
      <c r="D491" s="418"/>
      <c r="E491" s="421"/>
      <c r="F491" s="278"/>
    </row>
    <row r="492" spans="1:6" ht="12">
      <c r="A492" s="436" t="s">
        <v>307</v>
      </c>
      <c r="B492" s="426" t="s">
        <v>242</v>
      </c>
      <c r="C492" s="418"/>
      <c r="D492" s="418"/>
      <c r="E492" s="421"/>
      <c r="F492" s="278"/>
    </row>
    <row r="493" spans="1:6" ht="12">
      <c r="A493" s="436" t="s">
        <v>308</v>
      </c>
      <c r="B493" s="426" t="s">
        <v>243</v>
      </c>
      <c r="C493" s="418"/>
      <c r="D493" s="418"/>
      <c r="E493" s="421"/>
      <c r="F493" s="278"/>
    </row>
    <row r="494" spans="1:6" ht="12">
      <c r="A494" s="436" t="s">
        <v>309</v>
      </c>
      <c r="B494" s="426" t="s">
        <v>244</v>
      </c>
      <c r="C494" s="418"/>
      <c r="D494" s="418"/>
      <c r="E494" s="421"/>
      <c r="F494" s="278"/>
    </row>
    <row r="495" spans="1:6" ht="12.75" thickBot="1">
      <c r="A495" s="436" t="s">
        <v>310</v>
      </c>
      <c r="B495" s="434" t="s">
        <v>245</v>
      </c>
      <c r="C495" s="422"/>
      <c r="D495" s="422"/>
      <c r="E495" s="423"/>
      <c r="F495" s="278"/>
    </row>
    <row r="496" spans="1:5" ht="12">
      <c r="A496"/>
      <c r="B496"/>
      <c r="C496"/>
      <c r="D496" s="278"/>
      <c r="E496" s="279"/>
    </row>
    <row r="497" spans="1:5" ht="12">
      <c r="A497"/>
      <c r="B497"/>
      <c r="C497"/>
      <c r="D497" s="278"/>
      <c r="E497" s="279"/>
    </row>
    <row r="498" spans="1:5" ht="12">
      <c r="A498"/>
      <c r="B498"/>
      <c r="C498"/>
      <c r="D498" s="278"/>
      <c r="E498" s="279"/>
    </row>
    <row r="499" spans="1:5" ht="12">
      <c r="A499"/>
      <c r="B499"/>
      <c r="C499"/>
      <c r="D499" s="278"/>
      <c r="E499" s="279"/>
    </row>
    <row r="500" spans="1:4" ht="12">
      <c r="A500"/>
      <c r="B500" s="293"/>
      <c r="C500"/>
      <c r="D500"/>
    </row>
    <row r="501" spans="1:4" ht="12">
      <c r="A501"/>
      <c r="B501" s="43"/>
      <c r="C501"/>
      <c r="D501"/>
    </row>
    <row r="502" spans="1:4" ht="12">
      <c r="A502"/>
      <c r="B502" s="43"/>
      <c r="C502"/>
      <c r="D502"/>
    </row>
    <row r="503" spans="1:4" ht="12">
      <c r="A503"/>
      <c r="B503" s="43"/>
      <c r="C503"/>
      <c r="D503"/>
    </row>
    <row r="504" spans="1:4" ht="12">
      <c r="A504"/>
      <c r="B504" s="43"/>
      <c r="C504"/>
      <c r="D504"/>
    </row>
    <row r="505" spans="1:4" ht="12">
      <c r="A505"/>
      <c r="C505"/>
      <c r="D505"/>
    </row>
    <row r="506" spans="1:4" ht="12">
      <c r="A506"/>
      <c r="C506"/>
      <c r="D506"/>
    </row>
    <row r="507" spans="1:4" ht="12">
      <c r="A507"/>
      <c r="C507"/>
      <c r="D507"/>
    </row>
    <row r="508" spans="1:4" ht="12">
      <c r="A508"/>
      <c r="C508"/>
      <c r="D508"/>
    </row>
    <row r="509" spans="1:4" ht="12">
      <c r="A509"/>
      <c r="C509"/>
      <c r="D509"/>
    </row>
    <row r="510" spans="1:4" ht="12">
      <c r="A510"/>
      <c r="C510"/>
      <c r="D510"/>
    </row>
    <row r="511" spans="1:4" ht="12">
      <c r="A511"/>
      <c r="C511"/>
      <c r="D511"/>
    </row>
    <row r="512" spans="1:4" ht="12">
      <c r="A512"/>
      <c r="C512"/>
      <c r="D512"/>
    </row>
    <row r="513" spans="1:4" ht="12">
      <c r="A513"/>
      <c r="C513"/>
      <c r="D513"/>
    </row>
    <row r="514" spans="1:4" ht="12">
      <c r="A514"/>
      <c r="C514"/>
      <c r="D514"/>
    </row>
    <row r="515" spans="1:4" ht="12">
      <c r="A515"/>
      <c r="C515"/>
      <c r="D515"/>
    </row>
    <row r="516" spans="1:4" ht="12">
      <c r="A516"/>
      <c r="C516"/>
      <c r="D516"/>
    </row>
    <row r="517" spans="1:4" ht="12">
      <c r="A517"/>
      <c r="C517"/>
      <c r="D517"/>
    </row>
    <row r="518" spans="1:4" ht="12">
      <c r="A518"/>
      <c r="C518"/>
      <c r="D518"/>
    </row>
    <row r="519" spans="1:4" ht="12">
      <c r="A519"/>
      <c r="C519"/>
      <c r="D519"/>
    </row>
  </sheetData>
  <sheetProtection sheet="1" objects="1" scenarios="1"/>
  <mergeCells count="3">
    <mergeCell ref="R1:R2"/>
    <mergeCell ref="S1:S2"/>
    <mergeCell ref="T1:T2"/>
  </mergeCells>
  <dataValidations count="6">
    <dataValidation type="whole" allowBlank="1" showInputMessage="1" showErrorMessage="1" sqref="F165:I172 C441:C445 D441:D448 K127:N134 D289:D302 C382:D389 C419:D426 F127:I134 C430:D437 K165:N172 C290:C302 P27:Q269">
      <formula1>0</formula1>
      <formula2>1</formula2>
    </dataValidation>
    <dataValidation type="whole" operator="greaterThanOrEqual" allowBlank="1" showInputMessage="1" showErrorMessage="1" sqref="H135:I164 H27:I126 H173:I269">
      <formula1>0</formula1>
    </dataValidation>
    <dataValidation type="whole" allowBlank="1" showInputMessage="1" showErrorMessage="1" error="Valid values: 0 or 1" sqref="C427:D429 C438:D440 C446:C448 L438:L440 F438:G440 F427:G429 F446:G448 L446:L448 C289:D294 L427:L429 Q427:Q429 K135:O164 F27:G126 K27:O126 F135:G164 Q390:Q418 Q289:Q294 L289:L294 F289:G294 C390:D418 F390:G418 L390:L418 K173:O269 F173:G269 F303:G381 L303:L381 Q303:Q381 C303:D381">
      <formula1>0</formula1>
      <formula2>1</formula2>
    </dataValidation>
    <dataValidation type="whole" allowBlank="1" showInputMessage="1" showErrorMessage="1" error="Valid values: 0&#10;It can not be filled in because there is no legislation yet" sqref="Q438:Q440">
      <formula1>0</formula1>
      <formula2>0</formula2>
    </dataValidation>
    <dataValidation type="whole" allowBlank="1" showInputMessage="1" showErrorMessage="1" error="It must be a number greater than or equal to 0" sqref="P438:P440 P289:P294 P427:P429 P390:P418 P303:P381">
      <formula1>0</formula1>
      <formula2>9.99999999999999E+34</formula2>
    </dataValidation>
    <dataValidation type="whole" allowBlank="1" showInputMessage="1" showErrorMessage="1" error="Valid values:  0 or 1" sqref="F27:F126">
      <formula1>0</formula1>
      <formula2>1</formula2>
    </dataValidation>
  </dataValidations>
  <hyperlinks>
    <hyperlink ref="S294" r:id="rId1" display="http://inspire.geoportal.lu/geoportal"/>
    <hyperlink ref="S292" r:id="rId2" display="http://ws.geoportail.lu/geonetwork/srv/en/csw?service=CSW&amp;request=GetCapabilities"/>
    <hyperlink ref="S291" r:id="rId3" display="http://ws.geoportail.lu/geonetwork "/>
    <hyperlink ref="S293" r:id="rId4" display="http://inspire.geoportal.lu/geoportal/csw/discovery?service=CSW&amp;request=getCapabilities"/>
    <hyperlink ref="S305" r:id="rId5" display="http://ws.geoportal.lu/1000k?service=WMS&amp;request=getCapabilities"/>
    <hyperlink ref="S306" r:id="rId6" display="http://ws.geoportal.lu/250k?service=WMS&amp;request=getCapabilities"/>
    <hyperlink ref="S307" r:id="rId7" display="http://ws.geoportal.lu/natura2000?service=WMS&amp;request=getCapabilities"/>
    <hyperlink ref="S308" r:id="rId8" display="http://ws.geoportal.lu/vtt_preizerdaul?service=WMS&amp;request=getCapabilities"/>
    <hyperlink ref="S311" r:id="rId9" display="http://wsetat.geoportal.lu/1000k?service=WMS&amp;request=getCapabilities"/>
    <hyperlink ref="S312" r:id="rId10" display="http://wsetat.geoportal.lu/100k?service=WMS&amp;request=getCapabilities"/>
    <hyperlink ref="S313" r:id="rId11" display="http://wsetat.geoportal.lu/1907_CAHANSEN?service=WMS&amp;request=getCapabilities"/>
    <hyperlink ref="S314" r:id="rId12" display="http://wsetat.geoportal.lu/1927_CAHANSEN?service=WMS&amp;request=getCapabilities"/>
    <hyperlink ref="S315" r:id="rId13" display="http://wsetat.geoportal.lu/250k?service=WMS&amp;request=getCapabilities"/>
    <hyperlink ref="S316" r:id="rId14" display="http://wsetat.geoportal.lu/50k?service=WMS&amp;request=getCapabilities"/>
    <hyperlink ref="S317" r:id="rId15" display="http://wsetat.geoportal.lu/act_topo_20k?service=WMS&amp;request=getCapabilities"/>
    <hyperlink ref="S318" r:id="rId16" display="http://wsetat.geoportal.lu/auto?service=WMS&amp;request=getCapabilities"/>
    <hyperlink ref="S319" r:id="rId17" display="http://wsetat.geoportal.lu/auto_topo?service=WMS&amp;request=getCapabilities"/>
    <hyperlink ref="S320" r:id="rId18" display="http://wsetat.geoportal.lu/bd100?service=WMS&amp;request=getCapabilities"/>
    <hyperlink ref="S321" r:id="rId19" display="http://wsetat.geoportal.lu/bd50?service=WMS&amp;request=getCapabilities"/>
    <hyperlink ref="S322" r:id="rId20" display="http://wsetat.geoportal.lu/bdltc?service=WMS&amp;request=getCapabilities"/>
    <hyperlink ref="S323" r:id="rId21" display="http://wsetat.geoportal.lu/ca1952?service=WMS&amp;request=getCapabilities"/>
    <hyperlink ref="S324" r:id="rId22" display="http://wsetat.geoportal.lu/ca1964?service=WMS&amp;request=getCapabilities"/>
    <hyperlink ref="S325" r:id="rId23" display="http://wsetat.geoportal.lu/ca1979?service=WMS&amp;request=getCapabilities"/>
    <hyperlink ref="S326" r:id="rId24" display="http://wsetat.geoportal.lu/crt20topo?service=WMS&amp;request=getCapabilities"/>
    <hyperlink ref="S327" r:id="rId25" display="http://wsetat.geoportal.lu/crt20tour?service=WMS&amp;request=getCapabilities"/>
    <hyperlink ref="S328" r:id="rId26" display="http://wsetat.geoportal.lu/fonds_du_logement?service=WMS&amp;request=getCapabilities"/>
    <hyperlink ref="S330" r:id="rId27" display="http://wsetat.geoportal.lu/MS_BD100?service=WMS&amp;request=getCapabilities"/>
    <hyperlink ref="S331" r:id="rId28" display="http://wsetat.geoportal.lu/MS_BD50?service=WMS&amp;request=getCapabilities"/>
    <hyperlink ref="S332" r:id="rId29" display="http://wsetat.geoportal.lu/MS_BDLTC?service=WMS&amp;request=getCapabilities"/>
    <hyperlink ref="S333" r:id="rId30" display="http://wsetat.geoportal.lu/MS_PCN?service=WMS&amp;request=getCapabilities"/>
    <hyperlink ref="S334" r:id="rId31" display="http://wsetat.geoportal.lu/natura2000?service=WMS&amp;request=getCapabilities"/>
    <hyperlink ref="S335" r:id="rId32" display="http://wsetat.geoportal.lu/ortho_2004?service=WMS&amp;request=getCapabilities"/>
    <hyperlink ref="S336" r:id="rId33" display="http://wsetat.geoportal.lu/ortho_2007_irc?service=WMS&amp;request=getCapabilities"/>
    <hyperlink ref="S337" r:id="rId34" display="http://wsetat.geoportal.lu/ortho_2007_rvb?service=WMS&amp;request=getCapabilities"/>
    <hyperlink ref="S339" r:id="rId35" display="http://wsetat.geoportal.lu/parcelles_inst_pub?service=WMS&amp;request=getCapabilities"/>
    <hyperlink ref="S340" r:id="rId36" display="http://wsetat.geoportal.lu/pcn?service=WMS&amp;request=getCapabilities"/>
    <hyperlink ref="S341" r:id="rId37" display="http://wsetat.geoportal.lu/TOPO25K1954C24?service=WMS&amp;request=getCapabilities"/>
    <hyperlink ref="S342" r:id="rId38" display="http://wsetat.geoportal.lu/vtt_preizerdaul?service=WMS&amp;request=getCapabilities"/>
    <hyperlink ref="S344" r:id="rId39" display="http://wssec.geoportal.lu/1000k?service=WMS&amp;request=getCapabilities"/>
    <hyperlink ref="S345" r:id="rId40" display="http://wssec.geoportal.lu/100k?service=WMS&amp;request=getCapabilities"/>
    <hyperlink ref="S346" r:id="rId41" display="http://wssec.geoportal.lu/250k?service=WMS&amp;request=getCapabilities"/>
    <hyperlink ref="S347" r:id="rId42" display="http://wssec.geoportal.lu/50k?service=WMS&amp;request=getCapabilities"/>
    <hyperlink ref="S348" r:id="rId43" display="http://wssec.geoportal.lu/act_topo_20k?service=WMS&amp;request=getCapabilities"/>
    <hyperlink ref="S349" r:id="rId44" display="http://wssec.geoportal.lu/auto?service=WMS&amp;request=getCapabilities"/>
    <hyperlink ref="S350" r:id="rId45" display="http://wssec.geoportal.lu/auto_topo?service=WMS&amp;request=getCapabilities"/>
    <hyperlink ref="S351" r:id="rId46" display="http://wssec.geoportal.lu/bd100?service=WMS&amp;request=getCapabilities"/>
    <hyperlink ref="S352" r:id="rId47" display="http://wssec.geoportal.lu/bd50?service=WMS&amp;request=getCapabilities"/>
    <hyperlink ref="S353" r:id="rId48" display="http://wssec.geoportal.lu/bdltc?service=WMS&amp;request=getCapabilities"/>
    <hyperlink ref="S354" r:id="rId49" display="http://wssec.geoportal.lu/crt20topo?service=WMS&amp;request=getCapabilities"/>
    <hyperlink ref="S355" r:id="rId50" display="http://wssec.geoportal.lu/crt20tour?service=WMS&amp;request=getCapabilities"/>
    <hyperlink ref="S357" r:id="rId51" display="http://wssec.geoportal.lu/MS_BD100?service=WMS&amp;request=getCapabilities"/>
    <hyperlink ref="S358" r:id="rId52" display="http://wssec.geoportal.lu/ms_bd50?service=WMS&amp;request=getCapabilities"/>
    <hyperlink ref="S359" r:id="rId53" display="http://wssec.geoportal.lu/ms_bdltc?service=WMS&amp;request=getCapabilities"/>
    <hyperlink ref="S360" r:id="rId54" display="http://wssec.geoportal.lu/ms_pcn?service=WMS&amp;request=getCapabilities"/>
    <hyperlink ref="S361" r:id="rId55" display="http://wssec.geoportal.lu/natura2000?service=WMS&amp;request=getCapabilities"/>
    <hyperlink ref="S362" r:id="rId56" display="http://wssec.geoportal.lu/ortho_2004?service=WMS&amp;request=getCapabilities"/>
    <hyperlink ref="S363" r:id="rId57" display="http://wssec.geoportal.lu/ortho_2007_irc?service=WMS&amp;request=getCapabilities"/>
    <hyperlink ref="S364" r:id="rId58" display="http://wssec.geoportal.lu/ortho_2007_rvb?service=WMS&amp;request=getCapabilities"/>
    <hyperlink ref="S366" r:id="rId59" display="http://wssec.geoportal.lu/parcelles_inst_pub?service=WMS&amp;request=getCapabilities"/>
    <hyperlink ref="S367" r:id="rId60" display="http://wssec.geoportal.lu/pcn?service=WMS&amp;request=getCapabilities"/>
    <hyperlink ref="S368" r:id="rId61" display="http://wssec.geoportal.lu/pl5?service=WMS&amp;request=getCapabilities"/>
    <hyperlink ref="S369" r:id="rId62" display="http://wssec.geoportal.lu/vtt_preizerdaul?service=WMS&amp;request=getCapabilities"/>
    <hyperlink ref="S365" r:id="rId63" display="http://wssec.geoportal.lu/ortho_2010?service=WMS&amp;request=getCapabilities"/>
    <hyperlink ref="S356" r:id="rId64" display="http://wssec.geoportal.lu/limadmin?service=WMS&amp;request=getCapabilities"/>
    <hyperlink ref="S338" r:id="rId65" display="http://wsetat.geoportal.lu/ortho_2010?service=WMS&amp;request=getCapabilities"/>
    <hyperlink ref="S329" r:id="rId66" display="http://wsetat.geoportal.lu/limadmin?service=WMS&amp;request=getCapabilities"/>
    <hyperlink ref="S309" r:id="rId67" display="http://ws.geoportal.lu/eau?service=WMS&amp;request=getCapabilities"/>
    <hyperlink ref="S304" r:id="rId68" display="http://map.geoportal.lu"/>
    <hyperlink ref="S303" r:id="rId69" display="http://www.geoportal.lu"/>
    <hyperlink ref="S373" r:id="rId70" display="http://wsinspire.geoportal.lu/arcgis/rest/services/inspire/au/MapServer/exts/InspireView/ENG/service?request=getCapabilities&amp;service=WMS"/>
    <hyperlink ref="S375" r:id="rId71" display="http://wsinspire.geoportal.lu/arcgis/services/inspire/GE/MapServer/WMSServer?request=getCapabilities&amp;service=WMS"/>
    <hyperlink ref="S377" r:id="rId72" display="http://wsinspire.geoportal.lu/arcgis/rest/services/inspire/hy/MapServer/exts/InspireView/ENG/service?request=getCapabilities&amp;service=WMS"/>
    <hyperlink ref="S378" r:id="rId73" display="http://wsinspire.geoportal.lu/arcgis/services/inspire/LC/MapServer/WMSServer?request=getCapabilities&amp;service=WMS"/>
    <hyperlink ref="S379" r:id="rId74" display="http://wsinspire.geoportal.lu/arcgis/services/inspire/OI/MapServer/WMSServer?request=getCapabilities&amp;service=WMS"/>
    <hyperlink ref="S380" r:id="rId75" display="http://wsinspire.geoportal.lu/arcgis/rest/services/inspire/tn/MapServer/exts/InspireView/ENG/service?request=getCapabilities&amp;service=WMS"/>
    <hyperlink ref="S393" r:id="rId76" display="http://ws.geoportal.lu/eau"/>
    <hyperlink ref="S343" r:id="rId77" display="http://wsetat.geoportal.lu/vtt_preizerdaul?service=WMS&amp;request=getCapabilities"/>
    <hyperlink ref="S310" r:id="rId78" display="http://ws.geoportal.lu/eau?service=WMS&amp;request=getCapabilities"/>
    <hyperlink ref="S370" r:id="rId79" display="http://wssec.geoportal.lu/vtt_preizerdaul?service=WMS&amp;request=getCapabilities"/>
    <hyperlink ref="S371" r:id="rId80" display="http://wssec.geoportal.lu/vtt_preizerdaul?service=WMS&amp;request=getCapabilities"/>
  </hyperlinks>
  <printOptions/>
  <pageMargins left="0.5905511811023623" right="0.5905511811023623" top="0.3937007874015748" bottom="0.3937007874015748" header="0.1968503937007874" footer="0.1968503937007874"/>
  <pageSetup fitToHeight="2" fitToWidth="2" horizontalDpi="200" verticalDpi="200" orientation="landscape" paperSize="9" scale="74"/>
  <legacyDrawing r:id="rId82"/>
</worksheet>
</file>

<file path=xl/worksheets/sheet3.xml><?xml version="1.0" encoding="utf-8"?>
<worksheet xmlns="http://schemas.openxmlformats.org/spreadsheetml/2006/main" xmlns:r="http://schemas.openxmlformats.org/officeDocument/2006/relationships">
  <sheetPr codeName="Hoja5"/>
  <dimension ref="A1:T1"/>
  <sheetViews>
    <sheetView workbookViewId="0" topLeftCell="A1">
      <selection activeCell="A1" sqref="A1:IV1"/>
    </sheetView>
  </sheetViews>
  <sheetFormatPr defaultColWidth="11.57421875" defaultRowHeight="12.75" outlineLevelRow="1"/>
  <cols>
    <col min="1" max="16384" width="11.421875" style="0" customWidth="1"/>
  </cols>
  <sheetData>
    <row r="1" spans="1:20" s="279" customFormat="1" ht="12" outlineLevel="1">
      <c r="A1" s="542" t="s">
        <v>311</v>
      </c>
      <c r="B1" s="2" t="s">
        <v>31</v>
      </c>
      <c r="C1" s="543">
        <v>1</v>
      </c>
      <c r="D1" s="543">
        <v>0</v>
      </c>
      <c r="E1" s="234" t="s">
        <v>35</v>
      </c>
      <c r="F1" s="536">
        <v>1</v>
      </c>
      <c r="G1" s="536">
        <v>1</v>
      </c>
      <c r="H1" s="172"/>
      <c r="I1" s="173"/>
      <c r="J1" s="82"/>
      <c r="K1" s="174"/>
      <c r="L1" s="540">
        <v>1</v>
      </c>
      <c r="M1" s="178"/>
      <c r="N1" s="179"/>
      <c r="O1" s="180"/>
      <c r="P1" s="545">
        <v>0</v>
      </c>
      <c r="Q1" s="540">
        <v>0</v>
      </c>
      <c r="R1" s="488" t="s">
        <v>614</v>
      </c>
      <c r="S1" s="548" t="s">
        <v>613</v>
      </c>
      <c r="T1" s="549">
        <v>0</v>
      </c>
    </row>
  </sheetData>
  <sheetProtection/>
  <dataValidations count="2">
    <dataValidation type="whole" allowBlank="1" showInputMessage="1" showErrorMessage="1" error="Valid values: 0 or 1" sqref="C1:D1 Q1 L1 F1:G1">
      <formula1>0</formula1>
      <formula2>1</formula2>
    </dataValidation>
    <dataValidation type="whole" allowBlank="1" showInputMessage="1" showErrorMessage="1" error="It must be a number greater than or equal to 0" sqref="P1">
      <formula1>0</formula1>
      <formula2>9.99999999999999E+34</formula2>
    </dataValidation>
  </dataValidations>
  <hyperlinks>
    <hyperlink ref="S1" r:id="rId1" display="http://wssec.geoportal.lu/bdltc?service=WMS&amp;request=getCapabilities"/>
  </hyperlinks>
  <printOptions/>
  <pageMargins left="0.75" right="0.75" top="1" bottom="1" header="0" footer="0"/>
  <pageSetup orientation="portrait"/>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workbookViewId="0" topLeftCell="A1">
      <pane xSplit="4" ySplit="8" topLeftCell="E9" activePane="bottomRight" state="frozen"/>
      <selection pane="topLeft" activeCell="A1" sqref="A1"/>
      <selection pane="topRight" activeCell="K1" sqref="K1"/>
      <selection pane="bottomLeft" activeCell="A9" sqref="A9"/>
      <selection pane="bottomRight" activeCell="E23" sqref="E23"/>
    </sheetView>
  </sheetViews>
  <sheetFormatPr defaultColWidth="11.57421875" defaultRowHeight="12.75" outlineLevelRow="2" outlineLevelCol="1"/>
  <cols>
    <col min="1" max="1" width="5.00390625" style="0" customWidth="1" outlineLevel="1"/>
    <col min="2" max="2" width="10.7109375" style="43" customWidth="1" outlineLevel="1"/>
    <col min="3" max="3" width="22.7109375" style="0" bestFit="1" customWidth="1" outlineLevel="1"/>
    <col min="4" max="4" width="15.00390625" style="234" customWidth="1"/>
    <col min="5" max="6" width="9.00390625" style="143" customWidth="1"/>
    <col min="7" max="7" width="8.421875" style="90" customWidth="1"/>
    <col min="8" max="8" width="9.140625" style="143" customWidth="1"/>
    <col min="9" max="9" width="9.8515625" style="84" customWidth="1"/>
    <col min="10" max="10" width="9.7109375" style="84" customWidth="1"/>
    <col min="11" max="11" width="9.8515625" style="143" customWidth="1"/>
    <col min="12" max="12" width="10.7109375" style="84" bestFit="1" customWidth="1"/>
    <col min="13" max="16384" width="11.421875" style="0" customWidth="1"/>
  </cols>
  <sheetData>
    <row r="1" spans="1:55" s="19" customFormat="1" ht="15.75">
      <c r="A1" s="186"/>
      <c r="B1" s="186"/>
      <c r="C1" s="231" t="s">
        <v>65</v>
      </c>
      <c r="D1" s="233"/>
      <c r="E1" s="165" t="s">
        <v>2</v>
      </c>
      <c r="F1" s="166"/>
      <c r="G1" s="115" t="s">
        <v>67</v>
      </c>
      <c r="H1" s="95"/>
      <c r="I1" s="164" t="s">
        <v>68</v>
      </c>
      <c r="J1" s="159"/>
      <c r="K1" s="159"/>
      <c r="L1" s="150"/>
      <c r="M1" s="55"/>
      <c r="N1" s="55"/>
      <c r="O1" s="55"/>
      <c r="P1" s="55"/>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row>
    <row r="2" spans="1:55" s="1" customFormat="1" ht="47.25" customHeight="1">
      <c r="A2" s="186" t="s">
        <v>171</v>
      </c>
      <c r="B2" s="187"/>
      <c r="C2" s="232" t="s">
        <v>66</v>
      </c>
      <c r="D2" s="234"/>
      <c r="E2" s="144" t="s">
        <v>1</v>
      </c>
      <c r="F2" s="144" t="s">
        <v>3</v>
      </c>
      <c r="G2" s="67" t="s">
        <v>154</v>
      </c>
      <c r="H2" s="127" t="s">
        <v>3</v>
      </c>
      <c r="I2" s="151" t="s">
        <v>4</v>
      </c>
      <c r="J2" s="151" t="s">
        <v>46</v>
      </c>
      <c r="K2" s="151" t="s">
        <v>5</v>
      </c>
      <c r="L2" s="151"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7" customFormat="1" ht="6.75" customHeight="1" outlineLevel="1">
      <c r="A3" s="208"/>
      <c r="B3" s="208"/>
      <c r="C3" s="209"/>
      <c r="D3" s="235"/>
      <c r="E3" s="210"/>
      <c r="F3" s="210"/>
      <c r="G3" s="212"/>
      <c r="H3" s="210"/>
      <c r="I3" s="213"/>
      <c r="J3" s="216"/>
      <c r="K3" s="210"/>
      <c r="L3" s="21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0"/>
      <c r="D4" s="236" t="s">
        <v>59</v>
      </c>
      <c r="E4" s="146" t="s">
        <v>36</v>
      </c>
      <c r="F4" s="130" t="s">
        <v>37</v>
      </c>
      <c r="G4" s="69" t="s">
        <v>50</v>
      </c>
      <c r="H4" s="130" t="s">
        <v>51</v>
      </c>
      <c r="I4" s="153" t="s">
        <v>58</v>
      </c>
      <c r="J4" s="97" t="s">
        <v>62</v>
      </c>
      <c r="K4" s="130" t="s">
        <v>49</v>
      </c>
      <c r="L4" s="97" t="s">
        <v>48</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7" t="s">
        <v>60</v>
      </c>
      <c r="E5" s="131">
        <f>'Data input'!F5</f>
        <v>0.9756838905775076</v>
      </c>
      <c r="F5" s="131">
        <f>'Data input'!G5</f>
        <v>0.9756838905775076</v>
      </c>
      <c r="G5" s="70">
        <f>'Data input'!J5</f>
        <v>1</v>
      </c>
      <c r="H5" s="131">
        <f>'Data input'!K5</f>
        <v>0</v>
      </c>
      <c r="I5" s="131">
        <f>'Data input'!L5</f>
        <v>0.9300911854103343</v>
      </c>
      <c r="J5" s="98">
        <f>'Data input'!O5</f>
        <v>0.9255813953488372</v>
      </c>
      <c r="K5" s="163">
        <f>'Data input'!P5</f>
        <v>706397.2</v>
      </c>
      <c r="L5" s="131">
        <f>'Data input'!Q5</f>
        <v>1.4</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2" customFormat="1" ht="12.75" outlineLevel="1">
      <c r="A6" s="12"/>
      <c r="B6" s="12"/>
      <c r="C6" s="15"/>
      <c r="D6" s="240" t="s">
        <v>178</v>
      </c>
      <c r="E6" s="163">
        <f>'Data input'!F6</f>
        <v>321</v>
      </c>
      <c r="F6" s="163">
        <f>'Data input'!G6</f>
        <v>321</v>
      </c>
      <c r="G6" s="263">
        <f>'Data input'!J6</f>
        <v>555990</v>
      </c>
      <c r="H6" s="163">
        <f>'Data input'!K6</f>
        <v>0</v>
      </c>
      <c r="I6" s="163">
        <f>'Data input'!L6</f>
        <v>306</v>
      </c>
      <c r="J6" s="263">
        <f>'Data input'!O6</f>
        <v>199</v>
      </c>
      <c r="K6" s="193">
        <f>'Data input'!P6</f>
        <v>7063972</v>
      </c>
      <c r="L6" s="193">
        <f>'Data input'!Q6</f>
        <v>14</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2" customFormat="1" ht="12.75" outlineLevel="1">
      <c r="A7" s="12"/>
      <c r="B7" s="12"/>
      <c r="C7" s="15"/>
      <c r="D7" s="240" t="s">
        <v>179</v>
      </c>
      <c r="E7" s="163">
        <f>'Data input'!F7</f>
        <v>329</v>
      </c>
      <c r="F7" s="163">
        <f>'Data input'!G7</f>
        <v>329</v>
      </c>
      <c r="G7" s="263">
        <f>'Data input'!J7</f>
        <v>555990</v>
      </c>
      <c r="H7" s="163">
        <f>'Data input'!K7</f>
        <v>215</v>
      </c>
      <c r="I7" s="163">
        <f>'Data input'!L7</f>
        <v>329</v>
      </c>
      <c r="J7" s="263">
        <f>'Data input'!O7</f>
        <v>215</v>
      </c>
      <c r="K7" s="193">
        <f>'Data input'!P7</f>
        <v>10</v>
      </c>
      <c r="L7" s="193">
        <f>'Data input'!Q7</f>
        <v>10</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1"/>
      <c r="D8" s="238"/>
      <c r="E8" s="132"/>
      <c r="F8" s="137"/>
      <c r="G8" s="111"/>
      <c r="H8" s="132"/>
      <c r="I8" s="99"/>
      <c r="J8" s="71"/>
      <c r="K8" s="137"/>
      <c r="L8" s="106"/>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9" customFormat="1" ht="27.75" customHeight="1">
      <c r="A9" s="184" t="s">
        <v>61</v>
      </c>
      <c r="B9" s="185"/>
      <c r="C9" s="185"/>
      <c r="D9" s="194"/>
      <c r="E9" s="194"/>
      <c r="F9" s="48"/>
      <c r="G9" s="72"/>
      <c r="H9" s="72"/>
      <c r="I9" s="72"/>
      <c r="J9" s="72"/>
      <c r="K9" s="72"/>
      <c r="L9" s="72"/>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7" customFormat="1" ht="7.5" customHeight="1">
      <c r="A10" s="218"/>
      <c r="B10" s="218"/>
      <c r="C10" s="219"/>
      <c r="D10" s="238"/>
      <c r="E10" s="137"/>
      <c r="F10" s="137"/>
      <c r="G10" s="113"/>
      <c r="H10" s="137"/>
      <c r="I10" s="106"/>
      <c r="J10" s="79"/>
      <c r="K10" s="137"/>
      <c r="L10" s="10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55</v>
      </c>
      <c r="C11" s="120"/>
      <c r="D11" s="236" t="s">
        <v>155</v>
      </c>
      <c r="E11" s="146"/>
      <c r="F11" s="130"/>
      <c r="G11" s="69"/>
      <c r="H11" s="130"/>
      <c r="I11" s="153" t="s">
        <v>95</v>
      </c>
      <c r="J11" s="97"/>
      <c r="K11" s="130" t="s">
        <v>35</v>
      </c>
      <c r="L11" s="97" t="s">
        <v>35</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40" t="s">
        <v>156</v>
      </c>
      <c r="E12" s="147"/>
      <c r="F12" s="133"/>
      <c r="G12" s="73"/>
      <c r="H12" s="133"/>
      <c r="I12" s="70">
        <f>'Data input'!L13</f>
        <v>0.9255813953488372</v>
      </c>
      <c r="J12" s="98"/>
      <c r="K12" s="133"/>
      <c r="L12" s="101"/>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 outlineLevel="2">
      <c r="B13" s="24"/>
      <c r="C13" s="25"/>
      <c r="D13" s="240" t="s">
        <v>178</v>
      </c>
      <c r="E13" s="147"/>
      <c r="F13" s="133"/>
      <c r="G13" s="73"/>
      <c r="H13" s="133"/>
      <c r="I13" s="264">
        <f>'Data input'!L14</f>
        <v>199</v>
      </c>
      <c r="J13" s="98"/>
      <c r="K13" s="133"/>
      <c r="L13" s="10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 outlineLevel="2">
      <c r="B14" s="24"/>
      <c r="C14" s="25"/>
      <c r="D14" s="240" t="s">
        <v>179</v>
      </c>
      <c r="E14" s="147"/>
      <c r="F14" s="133"/>
      <c r="G14" s="73"/>
      <c r="H14" s="133"/>
      <c r="I14" s="264">
        <f>'Data input'!L15</f>
        <v>215</v>
      </c>
      <c r="J14" s="98"/>
      <c r="K14" s="133"/>
      <c r="L14" s="10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0" customFormat="1" ht="9.75" customHeight="1" outlineLevel="1">
      <c r="A15" s="220"/>
      <c r="B15" s="220"/>
      <c r="C15" s="221"/>
      <c r="D15" s="238"/>
      <c r="E15" s="222"/>
      <c r="F15" s="222"/>
      <c r="G15" s="224"/>
      <c r="H15" s="222"/>
      <c r="I15" s="225"/>
      <c r="J15" s="228"/>
      <c r="K15" s="222"/>
      <c r="L15" s="225"/>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row>
    <row r="16" spans="2:55" s="28" customFormat="1" ht="12" outlineLevel="2">
      <c r="B16" s="30" t="s">
        <v>52</v>
      </c>
      <c r="C16" s="120"/>
      <c r="D16" s="236" t="s">
        <v>155</v>
      </c>
      <c r="E16" s="130" t="s">
        <v>93</v>
      </c>
      <c r="F16" s="130" t="s">
        <v>94</v>
      </c>
      <c r="G16" s="77" t="s">
        <v>91</v>
      </c>
      <c r="H16" s="130" t="s">
        <v>92</v>
      </c>
      <c r="I16" s="97"/>
      <c r="J16" s="107"/>
      <c r="K16" s="130" t="s">
        <v>35</v>
      </c>
      <c r="L16" s="97" t="s">
        <v>35</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 outlineLevel="2">
      <c r="B17" s="41"/>
      <c r="C17" s="25"/>
      <c r="D17" s="240" t="s">
        <v>156</v>
      </c>
      <c r="E17" s="131">
        <f>'Data input'!F21</f>
        <v>1</v>
      </c>
      <c r="F17" s="131">
        <f>'Data input'!G21</f>
        <v>1</v>
      </c>
      <c r="G17" s="70">
        <f>'Data input'!J21</f>
        <v>1</v>
      </c>
      <c r="H17" s="131">
        <f>'Data input'!K21</f>
        <v>0</v>
      </c>
      <c r="I17" s="155"/>
      <c r="J17" s="101"/>
      <c r="K17" s="133"/>
      <c r="L17" s="10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 outlineLevel="2">
      <c r="B18" s="41"/>
      <c r="C18" s="25"/>
      <c r="D18" s="240" t="s">
        <v>178</v>
      </c>
      <c r="E18" s="163">
        <f>'Data input'!F22</f>
        <v>100</v>
      </c>
      <c r="F18" s="163">
        <f>'Data input'!G22</f>
        <v>100</v>
      </c>
      <c r="G18" s="263">
        <f>'Data input'!J22</f>
        <v>258600</v>
      </c>
      <c r="H18" s="163">
        <f>'Data input'!K22</f>
        <v>0</v>
      </c>
      <c r="I18" s="155"/>
      <c r="J18" s="101"/>
      <c r="K18" s="133"/>
      <c r="L18" s="10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 outlineLevel="2">
      <c r="B19" s="41"/>
      <c r="C19" s="25"/>
      <c r="D19" s="240" t="s">
        <v>179</v>
      </c>
      <c r="E19" s="163">
        <f>'Data input'!F23</f>
        <v>100</v>
      </c>
      <c r="F19" s="163">
        <f>'Data input'!G23</f>
        <v>100</v>
      </c>
      <c r="G19" s="263">
        <f>'Data input'!J23</f>
        <v>258600</v>
      </c>
      <c r="H19" s="163">
        <f>'Data input'!K23</f>
        <v>100</v>
      </c>
      <c r="I19" s="155"/>
      <c r="J19" s="101"/>
      <c r="K19" s="133"/>
      <c r="L19" s="10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0" customFormat="1" ht="5.25" customHeight="1" outlineLevel="1">
      <c r="A20" s="220"/>
      <c r="B20" s="220"/>
      <c r="C20" s="221"/>
      <c r="D20" s="238"/>
      <c r="E20" s="222"/>
      <c r="F20" s="222"/>
      <c r="G20" s="224"/>
      <c r="H20" s="222"/>
      <c r="I20" s="225"/>
      <c r="J20" s="228"/>
      <c r="K20" s="222"/>
      <c r="L20" s="225"/>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row>
    <row r="21" spans="2:55" s="28" customFormat="1" ht="12" outlineLevel="2">
      <c r="B21" s="30" t="s">
        <v>53</v>
      </c>
      <c r="C21" s="120"/>
      <c r="D21" s="236" t="s">
        <v>155</v>
      </c>
      <c r="E21" s="130" t="s">
        <v>83</v>
      </c>
      <c r="F21" s="130" t="s">
        <v>84</v>
      </c>
      <c r="G21" s="77" t="s">
        <v>81</v>
      </c>
      <c r="H21" s="138" t="s">
        <v>82</v>
      </c>
      <c r="I21" s="97"/>
      <c r="J21" s="107"/>
      <c r="K21" s="130"/>
      <c r="L21" s="97"/>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 outlineLevel="2">
      <c r="B22" s="41"/>
      <c r="C22" s="25"/>
      <c r="D22" s="240" t="s">
        <v>156</v>
      </c>
      <c r="E22" s="131">
        <f>'Data input'!F129</f>
        <v>1</v>
      </c>
      <c r="F22" s="131">
        <f>'Data input'!G129</f>
        <v>1</v>
      </c>
      <c r="G22" s="70">
        <f>'Data input'!J129</f>
        <v>1</v>
      </c>
      <c r="H22" s="131">
        <f>'Data input'!K129</f>
        <v>0</v>
      </c>
      <c r="I22" s="101"/>
      <c r="J22" s="101"/>
      <c r="K22" s="133"/>
      <c r="L22" s="101"/>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 outlineLevel="2">
      <c r="B23" s="41"/>
      <c r="C23" s="25"/>
      <c r="D23" s="240" t="s">
        <v>178</v>
      </c>
      <c r="E23" s="163">
        <f>'Data input'!F130</f>
        <v>30</v>
      </c>
      <c r="F23" s="163">
        <f>'Data input'!G130</f>
        <v>30</v>
      </c>
      <c r="G23" s="263">
        <f>'Data input'!J130</f>
        <v>77580</v>
      </c>
      <c r="H23" s="163">
        <f>'Data input'!K130</f>
        <v>0</v>
      </c>
      <c r="I23" s="101"/>
      <c r="J23" s="101"/>
      <c r="K23" s="133"/>
      <c r="L23" s="101"/>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 outlineLevel="2">
      <c r="B24" s="41"/>
      <c r="C24" s="25"/>
      <c r="D24" s="240" t="s">
        <v>179</v>
      </c>
      <c r="E24" s="163">
        <f>'Data input'!F131</f>
        <v>30</v>
      </c>
      <c r="F24" s="163">
        <f>'Data input'!G131</f>
        <v>30</v>
      </c>
      <c r="G24" s="263">
        <f>'Data input'!J131</f>
        <v>77580</v>
      </c>
      <c r="H24" s="163">
        <f>'Data input'!K131</f>
        <v>30</v>
      </c>
      <c r="I24" s="101"/>
      <c r="J24" s="101"/>
      <c r="K24" s="133"/>
      <c r="L24" s="101"/>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0" customFormat="1" ht="5.25" customHeight="1" outlineLevel="1">
      <c r="A25" s="220"/>
      <c r="B25" s="220"/>
      <c r="C25" s="221"/>
      <c r="D25" s="238"/>
      <c r="E25" s="222"/>
      <c r="F25" s="222"/>
      <c r="G25" s="224"/>
      <c r="H25" s="222"/>
      <c r="I25" s="225"/>
      <c r="J25" s="228"/>
      <c r="K25" s="222"/>
      <c r="L25" s="225"/>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row>
    <row r="26" spans="2:55" s="28" customFormat="1" ht="12" outlineLevel="2">
      <c r="B26" s="30" t="s">
        <v>54</v>
      </c>
      <c r="C26" s="120"/>
      <c r="D26" s="236" t="s">
        <v>155</v>
      </c>
      <c r="E26" s="130" t="s">
        <v>78</v>
      </c>
      <c r="F26" s="130" t="s">
        <v>79</v>
      </c>
      <c r="G26" s="77" t="s">
        <v>75</v>
      </c>
      <c r="H26" s="130" t="s">
        <v>74</v>
      </c>
      <c r="I26" s="97"/>
      <c r="J26" s="107"/>
      <c r="K26" s="130"/>
      <c r="L26" s="9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 outlineLevel="2">
      <c r="B27" s="41"/>
      <c r="C27" s="25"/>
      <c r="D27" s="240" t="s">
        <v>156</v>
      </c>
      <c r="E27" s="131">
        <f>'Data input'!F167</f>
        <v>1</v>
      </c>
      <c r="F27" s="131">
        <f>'Data input'!G167</f>
        <v>1</v>
      </c>
      <c r="G27" s="70">
        <f>'Data input'!J167</f>
        <v>1</v>
      </c>
      <c r="H27" s="131">
        <f>'Data input'!K167</f>
        <v>0</v>
      </c>
      <c r="I27" s="101"/>
      <c r="J27" s="101"/>
      <c r="K27" s="133"/>
      <c r="L27" s="101"/>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 outlineLevel="2">
      <c r="B28" s="41"/>
      <c r="C28" s="25"/>
      <c r="D28" s="240" t="s">
        <v>178</v>
      </c>
      <c r="E28" s="163">
        <f>'Data input'!F168</f>
        <v>85</v>
      </c>
      <c r="F28" s="163">
        <f>'Data input'!G168</f>
        <v>85</v>
      </c>
      <c r="G28" s="263">
        <f>'Data input'!J168</f>
        <v>219810</v>
      </c>
      <c r="H28" s="163">
        <f>'Data input'!K168</f>
        <v>0</v>
      </c>
      <c r="I28" s="101"/>
      <c r="J28" s="101"/>
      <c r="K28" s="133"/>
      <c r="L28" s="10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 outlineLevel="2">
      <c r="B29" s="41"/>
      <c r="C29" s="25"/>
      <c r="D29" s="240" t="s">
        <v>179</v>
      </c>
      <c r="E29" s="163">
        <f>'Data input'!F169</f>
        <v>85</v>
      </c>
      <c r="F29" s="163">
        <f>'Data input'!G169</f>
        <v>85</v>
      </c>
      <c r="G29" s="263">
        <f>'Data input'!J169</f>
        <v>219810</v>
      </c>
      <c r="H29" s="163">
        <f>'Data input'!K169</f>
        <v>85</v>
      </c>
      <c r="I29" s="101"/>
      <c r="J29" s="101"/>
      <c r="K29" s="133"/>
      <c r="L29" s="101"/>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0" customFormat="1" ht="6.75" customHeight="1" outlineLevel="1">
      <c r="A30" s="220"/>
      <c r="B30" s="220"/>
      <c r="C30" s="221"/>
      <c r="D30" s="238"/>
      <c r="E30" s="222"/>
      <c r="F30" s="222"/>
      <c r="G30" s="224"/>
      <c r="H30" s="222"/>
      <c r="I30" s="225"/>
      <c r="J30" s="228"/>
      <c r="K30" s="222"/>
      <c r="L30" s="225"/>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row>
    <row r="31" spans="1:55" s="275" customFormat="1" ht="25.5" customHeight="1">
      <c r="A31" s="269" t="s">
        <v>177</v>
      </c>
      <c r="B31" s="270"/>
      <c r="C31" s="271"/>
      <c r="D31" s="272"/>
      <c r="E31" s="272"/>
      <c r="F31" s="273"/>
      <c r="G31" s="274"/>
      <c r="H31" s="274"/>
      <c r="I31" s="274"/>
      <c r="J31" s="274"/>
      <c r="K31" s="274"/>
      <c r="L31" s="274"/>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1"/>
      <c r="D32" s="238"/>
      <c r="E32" s="132"/>
      <c r="F32" s="137"/>
      <c r="G32" s="111"/>
      <c r="H32" s="137"/>
      <c r="I32" s="99"/>
      <c r="J32" s="71"/>
      <c r="K32" s="137"/>
      <c r="L32" s="106"/>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 outlineLevel="2">
      <c r="B33" s="30" t="s">
        <v>39</v>
      </c>
      <c r="C33" s="120"/>
      <c r="D33" s="236" t="s">
        <v>155</v>
      </c>
      <c r="E33" s="146" t="s">
        <v>70</v>
      </c>
      <c r="F33" s="130" t="s">
        <v>71</v>
      </c>
      <c r="G33" s="69"/>
      <c r="H33" s="130"/>
      <c r="I33" s="153" t="s">
        <v>102</v>
      </c>
      <c r="J33" s="191"/>
      <c r="K33" s="130" t="s">
        <v>49</v>
      </c>
      <c r="L33" s="97" t="s">
        <v>48</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 outlineLevel="2">
      <c r="C34" s="25"/>
      <c r="D34" s="240" t="s">
        <v>156</v>
      </c>
      <c r="E34" s="131">
        <f>'Data input'!F275</f>
        <v>0.9298245614035088</v>
      </c>
      <c r="F34" s="131">
        <f>'Data input'!G275</f>
        <v>0.9298245614035088</v>
      </c>
      <c r="G34" s="73"/>
      <c r="H34" s="133"/>
      <c r="I34" s="131">
        <f>'Data input'!L275</f>
        <v>0.9385964912280702</v>
      </c>
      <c r="J34" s="101"/>
      <c r="K34" s="163">
        <f>'Data input'!P275</f>
        <v>706397.2</v>
      </c>
      <c r="L34" s="131">
        <f>'Data input'!Q275</f>
        <v>1.4</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 outlineLevel="2">
      <c r="C35" s="25"/>
      <c r="D35" s="240" t="s">
        <v>178</v>
      </c>
      <c r="E35" s="163">
        <f>'Data input'!F276</f>
        <v>106</v>
      </c>
      <c r="F35" s="163">
        <f>'Data input'!G276</f>
        <v>106</v>
      </c>
      <c r="G35" s="73"/>
      <c r="H35" s="133"/>
      <c r="I35" s="163">
        <f>'Data input'!L276</f>
        <v>107</v>
      </c>
      <c r="J35" s="101"/>
      <c r="K35" s="163">
        <f>'Data input'!P276</f>
        <v>7063972</v>
      </c>
      <c r="L35" s="163">
        <f>'Data input'!Q276</f>
        <v>14</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 outlineLevel="2">
      <c r="C36" s="25"/>
      <c r="D36" s="240" t="s">
        <v>179</v>
      </c>
      <c r="E36" s="163">
        <f>'Data input'!F277</f>
        <v>114</v>
      </c>
      <c r="F36" s="163">
        <f>'Data input'!G277</f>
        <v>114</v>
      </c>
      <c r="G36" s="73"/>
      <c r="H36" s="133"/>
      <c r="I36" s="163">
        <f>'Data input'!L277</f>
        <v>114</v>
      </c>
      <c r="J36" s="101"/>
      <c r="K36" s="163">
        <f>'Data input'!P277</f>
        <v>10</v>
      </c>
      <c r="L36" s="163">
        <f>'Data input'!Q277</f>
        <v>10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0" customFormat="1" ht="12.75" customHeight="1" outlineLevel="1">
      <c r="A37" s="220"/>
      <c r="B37" s="220"/>
      <c r="C37" s="221"/>
      <c r="D37" s="238"/>
      <c r="E37" s="222"/>
      <c r="F37" s="222"/>
      <c r="G37" s="224"/>
      <c r="H37" s="222"/>
      <c r="I37" s="225"/>
      <c r="J37" s="228"/>
      <c r="K37" s="222"/>
      <c r="L37" s="225"/>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row>
    <row r="38" spans="2:55" s="28" customFormat="1" ht="12" outlineLevel="2">
      <c r="B38" s="30" t="s">
        <v>40</v>
      </c>
      <c r="C38" s="120"/>
      <c r="D38" s="236" t="s">
        <v>155</v>
      </c>
      <c r="E38" s="146"/>
      <c r="F38" s="130"/>
      <c r="G38" s="69"/>
      <c r="H38" s="130"/>
      <c r="I38" s="153"/>
      <c r="J38" s="191"/>
      <c r="K38" s="130" t="str">
        <f>'Data input'!P282</f>
        <v>NSi3.1</v>
      </c>
      <c r="L38" s="97" t="str">
        <f>'Data input'!Q282</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 outlineLevel="2">
      <c r="B39" s="41"/>
      <c r="C39" s="25"/>
      <c r="D39" s="240" t="s">
        <v>156</v>
      </c>
      <c r="E39" s="147"/>
      <c r="F39" s="133"/>
      <c r="G39" s="73"/>
      <c r="H39" s="133"/>
      <c r="I39" s="155"/>
      <c r="J39" s="101"/>
      <c r="K39" s="163">
        <f>'Data input'!P283</f>
        <v>0</v>
      </c>
      <c r="L39" s="131">
        <f>'Data input'!Q283</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 outlineLevel="2">
      <c r="C40" s="25"/>
      <c r="D40" s="240" t="s">
        <v>178</v>
      </c>
      <c r="E40" s="147"/>
      <c r="F40" s="147"/>
      <c r="G40" s="73"/>
      <c r="H40" s="133"/>
      <c r="I40" s="147"/>
      <c r="J40" s="101"/>
      <c r="K40" s="163">
        <f>'Data input'!P284</f>
        <v>183519</v>
      </c>
      <c r="L40" s="163">
        <f>'Data input'!Q284</f>
        <v>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 outlineLevel="2">
      <c r="C41" s="25"/>
      <c r="D41" s="240" t="s">
        <v>179</v>
      </c>
      <c r="E41" s="147"/>
      <c r="F41" s="147"/>
      <c r="G41" s="73"/>
      <c r="H41" s="133"/>
      <c r="I41" s="147"/>
      <c r="J41" s="101"/>
      <c r="K41" s="163">
        <f>'Data input'!P285</f>
        <v>0</v>
      </c>
      <c r="L41" s="163">
        <f>'Data input'!Q285</f>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1"/>
      <c r="D42" s="238"/>
      <c r="E42" s="137"/>
      <c r="F42" s="137"/>
      <c r="G42" s="111"/>
      <c r="H42" s="137"/>
      <c r="I42" s="106"/>
      <c r="J42" s="106"/>
      <c r="K42" s="137">
        <f>'Data input'!P295</f>
        <v>0</v>
      </c>
      <c r="L42" s="106">
        <f>'Data input'!Q295</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 outlineLevel="2">
      <c r="B43" s="30" t="s">
        <v>41</v>
      </c>
      <c r="C43" s="120"/>
      <c r="D43" s="244" t="s">
        <v>155</v>
      </c>
      <c r="E43" s="130"/>
      <c r="F43" s="130"/>
      <c r="G43" s="69"/>
      <c r="H43" s="130"/>
      <c r="I43" s="97"/>
      <c r="J43" s="97"/>
      <c r="K43" s="130" t="str">
        <f>'Data input'!P296</f>
        <v>NSi3.2</v>
      </c>
      <c r="L43" s="97" t="str">
        <f>'Data input'!Q296</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 outlineLevel="2">
      <c r="B44" s="41"/>
      <c r="C44" s="25"/>
      <c r="D44" s="240" t="s">
        <v>156</v>
      </c>
      <c r="E44" s="133"/>
      <c r="F44" s="133"/>
      <c r="G44" s="73"/>
      <c r="H44" s="133"/>
      <c r="I44" s="101"/>
      <c r="J44" s="101"/>
      <c r="K44" s="163">
        <f>'Data input'!P297</f>
        <v>680289.8</v>
      </c>
      <c r="L44" s="131">
        <f>'Data input'!Q297</f>
        <v>1</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 outlineLevel="2">
      <c r="B45" s="41"/>
      <c r="C45" s="25"/>
      <c r="D45" s="240" t="s">
        <v>178</v>
      </c>
      <c r="E45" s="133"/>
      <c r="F45" s="133"/>
      <c r="G45" s="73"/>
      <c r="H45" s="133"/>
      <c r="I45" s="101"/>
      <c r="J45" s="101"/>
      <c r="K45" s="163">
        <f>'Data input'!P298</f>
        <v>6802898</v>
      </c>
      <c r="L45" s="163">
        <f>'Data input'!Q298</f>
        <v>10</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 outlineLevel="2">
      <c r="B46" s="41"/>
      <c r="C46" s="25"/>
      <c r="D46" s="240" t="s">
        <v>179</v>
      </c>
      <c r="E46" s="133"/>
      <c r="F46" s="133"/>
      <c r="G46" s="73"/>
      <c r="H46" s="133"/>
      <c r="I46" s="101"/>
      <c r="J46" s="101"/>
      <c r="K46" s="163">
        <f>'Data input'!P299</f>
        <v>10</v>
      </c>
      <c r="L46" s="163">
        <f>'Data input'!Q299</f>
        <v>10</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1"/>
      <c r="D47" s="238"/>
      <c r="E47" s="137"/>
      <c r="F47" s="137"/>
      <c r="G47" s="111"/>
      <c r="H47" s="137"/>
      <c r="I47" s="106"/>
      <c r="J47" s="106"/>
      <c r="K47" s="137">
        <f>'Data input'!P382</f>
        <v>0</v>
      </c>
      <c r="L47" s="106">
        <f>'Data input'!Q382</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 outlineLevel="2">
      <c r="B48" s="30" t="s">
        <v>42</v>
      </c>
      <c r="C48" s="120"/>
      <c r="D48" s="244" t="s">
        <v>155</v>
      </c>
      <c r="E48" s="130"/>
      <c r="F48" s="130"/>
      <c r="G48" s="69"/>
      <c r="H48" s="130"/>
      <c r="I48" s="97"/>
      <c r="J48" s="97"/>
      <c r="K48" s="130" t="str">
        <f>'Data input'!P383</f>
        <v>NSi3.3</v>
      </c>
      <c r="L48" s="97" t="str">
        <f>'Data input'!Q383</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 outlineLevel="2">
      <c r="B49" s="41"/>
      <c r="C49" s="25"/>
      <c r="D49" s="240" t="s">
        <v>156</v>
      </c>
      <c r="E49" s="133"/>
      <c r="F49" s="133"/>
      <c r="G49" s="73"/>
      <c r="H49" s="133"/>
      <c r="I49" s="101"/>
      <c r="J49" s="101"/>
      <c r="K49" s="163">
        <f>'Data input'!P384</f>
        <v>0</v>
      </c>
      <c r="L49" s="131">
        <f>'Data input'!Q384</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 outlineLevel="2">
      <c r="B50" s="41"/>
      <c r="C50" s="25"/>
      <c r="D50" s="240" t="s">
        <v>178</v>
      </c>
      <c r="E50" s="133"/>
      <c r="F50" s="133"/>
      <c r="G50" s="73"/>
      <c r="H50" s="133"/>
      <c r="I50" s="101"/>
      <c r="J50" s="101"/>
      <c r="K50" s="163">
        <f>'Data input'!P385</f>
        <v>77555</v>
      </c>
      <c r="L50" s="163">
        <f>'Data input'!Q385</f>
        <v>3</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 outlineLevel="2">
      <c r="B51" s="41"/>
      <c r="C51" s="25"/>
      <c r="D51" s="240" t="s">
        <v>179</v>
      </c>
      <c r="E51" s="133"/>
      <c r="F51" s="133"/>
      <c r="G51" s="73"/>
      <c r="H51" s="133"/>
      <c r="I51" s="101"/>
      <c r="J51" s="101"/>
      <c r="K51" s="163">
        <f>'Data input'!P386</f>
        <v>0</v>
      </c>
      <c r="L51" s="163">
        <f>'Data input'!Q386</f>
        <v>0</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1"/>
      <c r="D52" s="238"/>
      <c r="E52" s="137"/>
      <c r="F52" s="137"/>
      <c r="G52" s="111"/>
      <c r="H52" s="137"/>
      <c r="I52" s="106"/>
      <c r="J52" s="106"/>
      <c r="K52" s="137">
        <f>'Data input'!P419</f>
        <v>0</v>
      </c>
      <c r="L52" s="106">
        <f>'Data input'!Q419</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 outlineLevel="2">
      <c r="B53" s="30" t="s">
        <v>43</v>
      </c>
      <c r="C53" s="120"/>
      <c r="D53" s="244" t="s">
        <v>155</v>
      </c>
      <c r="E53" s="130"/>
      <c r="F53" s="130"/>
      <c r="G53" s="69"/>
      <c r="H53" s="130"/>
      <c r="I53" s="97"/>
      <c r="J53" s="97"/>
      <c r="K53" s="130" t="str">
        <f>'Data input'!P420</f>
        <v>NSi3.4</v>
      </c>
      <c r="L53" s="97" t="str">
        <f>'Data input'!Q420</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 outlineLevel="2">
      <c r="B54" s="41"/>
      <c r="C54" s="25"/>
      <c r="D54" s="240" t="s">
        <v>156</v>
      </c>
      <c r="E54" s="133"/>
      <c r="F54" s="133"/>
      <c r="G54" s="73"/>
      <c r="H54" s="133"/>
      <c r="I54" s="101"/>
      <c r="J54" s="101"/>
      <c r="K54" s="163">
        <f>'Data input'!P421</f>
        <v>0</v>
      </c>
      <c r="L54" s="131">
        <f>'Data input'!Q421</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 outlineLevel="2">
      <c r="B55" s="41"/>
      <c r="C55" s="25"/>
      <c r="D55" s="240" t="s">
        <v>178</v>
      </c>
      <c r="E55" s="133"/>
      <c r="F55" s="133"/>
      <c r="G55" s="73"/>
      <c r="H55" s="133"/>
      <c r="I55" s="101"/>
      <c r="J55" s="101"/>
      <c r="K55" s="163">
        <f>'Data input'!P422</f>
        <v>0</v>
      </c>
      <c r="L55" s="163">
        <f>'Data input'!Q422</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 outlineLevel="2">
      <c r="B56" s="41"/>
      <c r="C56" s="25"/>
      <c r="D56" s="240" t="s">
        <v>179</v>
      </c>
      <c r="E56" s="133"/>
      <c r="F56" s="133"/>
      <c r="G56" s="73"/>
      <c r="H56" s="133"/>
      <c r="I56" s="101"/>
      <c r="J56" s="101"/>
      <c r="K56" s="163">
        <f>'Data input'!P423</f>
        <v>0</v>
      </c>
      <c r="L56" s="163">
        <f>'Data input'!Q423</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1"/>
      <c r="D57" s="238"/>
      <c r="E57" s="137"/>
      <c r="F57" s="137"/>
      <c r="G57" s="111"/>
      <c r="H57" s="137"/>
      <c r="I57" s="106"/>
      <c r="J57" s="106"/>
      <c r="K57" s="137">
        <f>'Data input'!P430</f>
        <v>0</v>
      </c>
      <c r="L57" s="106">
        <f>'Data input'!Q430</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 outlineLevel="2">
      <c r="B58" s="30" t="s">
        <v>47</v>
      </c>
      <c r="C58" s="120"/>
      <c r="D58" s="244" t="s">
        <v>155</v>
      </c>
      <c r="E58" s="130"/>
      <c r="F58" s="130"/>
      <c r="G58" s="69"/>
      <c r="H58" s="130"/>
      <c r="I58" s="97"/>
      <c r="J58" s="97"/>
      <c r="K58" s="130" t="str">
        <f>'Data input'!P431</f>
        <v>NSi3.5</v>
      </c>
      <c r="L58" s="97" t="str">
        <f>'Data input'!Q431</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 outlineLevel="2">
      <c r="B59" s="41"/>
      <c r="C59" s="25"/>
      <c r="D59" s="240" t="s">
        <v>156</v>
      </c>
      <c r="E59" s="133"/>
      <c r="F59" s="133"/>
      <c r="G59" s="73"/>
      <c r="H59" s="133"/>
      <c r="I59" s="101"/>
      <c r="J59" s="101"/>
      <c r="K59" s="163">
        <f>'Data input'!P432</f>
        <v>0</v>
      </c>
      <c r="L59" s="98">
        <f>'Data input'!Q432</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 outlineLevel="2">
      <c r="B60" s="41"/>
      <c r="C60" s="25"/>
      <c r="D60" s="240" t="s">
        <v>178</v>
      </c>
      <c r="E60" s="133"/>
      <c r="F60" s="133"/>
      <c r="G60" s="73"/>
      <c r="H60" s="133"/>
      <c r="I60" s="101"/>
      <c r="J60" s="101"/>
      <c r="K60" s="163">
        <f>'Data input'!P433</f>
        <v>0</v>
      </c>
      <c r="L60" s="163">
        <f>'Data input'!Q433</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 outlineLevel="2">
      <c r="B61" s="41"/>
      <c r="C61" s="25"/>
      <c r="D61" s="240" t="s">
        <v>179</v>
      </c>
      <c r="E61" s="133"/>
      <c r="F61" s="133"/>
      <c r="G61" s="73"/>
      <c r="H61" s="133"/>
      <c r="I61" s="101"/>
      <c r="J61" s="101"/>
      <c r="K61" s="163">
        <f>'Data input'!P434</f>
        <v>0</v>
      </c>
      <c r="L61" s="163">
        <f>'Data input'!Q434</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1"/>
      <c r="D62" s="238"/>
      <c r="E62" s="137"/>
      <c r="F62" s="137"/>
      <c r="G62" s="111"/>
      <c r="H62" s="137"/>
      <c r="I62" s="106"/>
      <c r="J62" s="106"/>
      <c r="K62" s="137"/>
      <c r="L62" s="106"/>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 outlineLevel="2">
      <c r="B63" s="30" t="s">
        <v>172</v>
      </c>
      <c r="C63" s="120"/>
      <c r="D63" s="236"/>
      <c r="E63" s="130"/>
      <c r="F63" s="130"/>
      <c r="G63" s="69"/>
      <c r="H63" s="130"/>
      <c r="I63" s="97"/>
      <c r="J63" s="97"/>
      <c r="K63" s="130"/>
      <c r="L63" s="97"/>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7" customFormat="1" ht="9.75" customHeight="1">
      <c r="A64" s="34"/>
      <c r="B64" s="34"/>
      <c r="C64" s="125"/>
      <c r="D64" s="247"/>
      <c r="E64" s="141"/>
      <c r="F64" s="141"/>
      <c r="G64" s="88"/>
      <c r="H64" s="141"/>
      <c r="I64" s="80"/>
      <c r="J64" s="80"/>
      <c r="K64" s="141"/>
      <c r="L64" s="80"/>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
      <c r="D65" s="249"/>
      <c r="E65" s="142"/>
      <c r="F65" s="142"/>
      <c r="G65" s="89"/>
      <c r="H65" s="142"/>
      <c r="I65" s="83"/>
      <c r="J65" s="83"/>
      <c r="K65" s="142"/>
      <c r="L65" s="83"/>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Jeff Konnen</cp:lastModifiedBy>
  <cp:lastPrinted>2008-09-19T08:26:47Z</cp:lastPrinted>
  <dcterms:created xsi:type="dcterms:W3CDTF">2006-12-11T16:06:48Z</dcterms:created>
  <dcterms:modified xsi:type="dcterms:W3CDTF">2014-05-15T08:30:26Z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